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Želva\"/>
    </mc:Choice>
  </mc:AlternateContent>
  <bookViews>
    <workbookView xWindow="0" yWindow="0" windowWidth="0" windowHeight="0"/>
  </bookViews>
  <sheets>
    <sheet name="Rekapitulace stavby" sheetId="1" r:id="rId1"/>
    <sheet name="SO 100 - Komunikace" sheetId="2" r:id="rId2"/>
    <sheet name="VRN - Vedlejší rozpočtové..." sheetId="3" r:id="rId3"/>
    <sheet name="ON - Ostatní náklady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'SO 100 - Komunikace'!$C$123:$K$393</definedName>
    <definedName name="_xlnm.Print_Area" localSheetId="1">'SO 100 - Komunikace'!$C$4:$J$76,'SO 100 - Komunikace'!$C$82:$J$105,'SO 100 - Komunikace'!$C$111:$K$393</definedName>
    <definedName name="_xlnm.Print_Titles" localSheetId="1">'SO 100 - Komunikace'!$123:$123</definedName>
    <definedName name="_xlnm._FilterDatabase" localSheetId="2" hidden="1">'VRN - Vedlejší rozpočtové...'!$C$119:$K$127</definedName>
    <definedName name="_xlnm.Print_Area" localSheetId="2">'VRN - Vedlejší rozpočtové...'!$C$4:$J$76,'VRN - Vedlejší rozpočtové...'!$C$82:$J$101,'VRN - Vedlejší rozpočtové...'!$C$107:$K$127</definedName>
    <definedName name="_xlnm.Print_Titles" localSheetId="2">'VRN - Vedlejší rozpočtové...'!$119:$119</definedName>
    <definedName name="_xlnm._FilterDatabase" localSheetId="3" hidden="1">'ON - Ostatní náklady'!$C$119:$K$137</definedName>
    <definedName name="_xlnm.Print_Area" localSheetId="3">'ON - Ostatní náklady'!$C$4:$J$76,'ON - Ostatní náklady'!$C$82:$J$101,'ON - Ostatní náklady'!$C$107:$K$137</definedName>
    <definedName name="_xlnm.Print_Titles" localSheetId="3">'ON - Ostatní náklady'!$119:$119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T129"/>
  <c r="R130"/>
  <c r="R129"/>
  <c r="P130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F114"/>
  <c r="E112"/>
  <c r="F89"/>
  <c r="E87"/>
  <c r="J24"/>
  <c r="E24"/>
  <c r="J92"/>
  <c r="J23"/>
  <c r="J21"/>
  <c r="E21"/>
  <c r="J91"/>
  <c r="J20"/>
  <c r="J18"/>
  <c r="E18"/>
  <c r="F117"/>
  <c r="J17"/>
  <c r="J15"/>
  <c r="E15"/>
  <c r="F91"/>
  <c r="J14"/>
  <c r="J12"/>
  <c r="J89"/>
  <c r="E7"/>
  <c r="E85"/>
  <c i="3" r="J37"/>
  <c r="J36"/>
  <c i="1" r="AY96"/>
  <c i="3" r="J35"/>
  <c i="1" r="AX96"/>
  <c i="3" r="BI127"/>
  <c r="BH127"/>
  <c r="BG127"/>
  <c r="BF127"/>
  <c r="T127"/>
  <c r="T126"/>
  <c r="R127"/>
  <c r="R126"/>
  <c r="P127"/>
  <c r="P126"/>
  <c r="BI125"/>
  <c r="BH125"/>
  <c r="BG125"/>
  <c r="BF125"/>
  <c r="T125"/>
  <c r="T124"/>
  <c r="R125"/>
  <c r="R124"/>
  <c r="P125"/>
  <c r="P124"/>
  <c r="BI123"/>
  <c r="BH123"/>
  <c r="BG123"/>
  <c r="BF123"/>
  <c r="T123"/>
  <c r="T122"/>
  <c r="T121"/>
  <c r="T120"/>
  <c r="R123"/>
  <c r="R122"/>
  <c r="R121"/>
  <c r="R120"/>
  <c r="P123"/>
  <c r="P122"/>
  <c r="P121"/>
  <c r="P120"/>
  <c i="1" r="AU96"/>
  <c i="3" r="F114"/>
  <c r="E112"/>
  <c r="F89"/>
  <c r="E87"/>
  <c r="J24"/>
  <c r="E24"/>
  <c r="J92"/>
  <c r="J23"/>
  <c r="J21"/>
  <c r="E21"/>
  <c r="J91"/>
  <c r="J20"/>
  <c r="J18"/>
  <c r="E18"/>
  <c r="F117"/>
  <c r="J17"/>
  <c r="J15"/>
  <c r="E15"/>
  <c r="F116"/>
  <c r="J14"/>
  <c r="J12"/>
  <c r="J114"/>
  <c r="E7"/>
  <c r="E110"/>
  <c i="2" r="J37"/>
  <c r="J36"/>
  <c i="1" r="AY95"/>
  <c i="2" r="J35"/>
  <c i="1" r="AX95"/>
  <c i="2" r="BI393"/>
  <c r="BH393"/>
  <c r="BG393"/>
  <c r="BF393"/>
  <c r="T393"/>
  <c r="R393"/>
  <c r="P393"/>
  <c r="BI392"/>
  <c r="BH392"/>
  <c r="BG392"/>
  <c r="BF392"/>
  <c r="T392"/>
  <c r="R392"/>
  <c r="P392"/>
  <c r="BI387"/>
  <c r="BH387"/>
  <c r="BG387"/>
  <c r="BF387"/>
  <c r="T387"/>
  <c r="R387"/>
  <c r="P387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83"/>
  <c r="BH383"/>
  <c r="BG383"/>
  <c r="BF383"/>
  <c r="T383"/>
  <c r="R383"/>
  <c r="P383"/>
  <c r="BI379"/>
  <c r="BH379"/>
  <c r="BG379"/>
  <c r="BF379"/>
  <c r="T379"/>
  <c r="R379"/>
  <c r="P379"/>
  <c r="BI378"/>
  <c r="BH378"/>
  <c r="BG378"/>
  <c r="BF378"/>
  <c r="T378"/>
  <c r="R378"/>
  <c r="P378"/>
  <c r="BI377"/>
  <c r="BH377"/>
  <c r="BG377"/>
  <c r="BF377"/>
  <c r="T377"/>
  <c r="R377"/>
  <c r="P377"/>
  <c r="BI376"/>
  <c r="BH376"/>
  <c r="BG376"/>
  <c r="BF376"/>
  <c r="T376"/>
  <c r="R376"/>
  <c r="P376"/>
  <c r="BI371"/>
  <c r="BH371"/>
  <c r="BG371"/>
  <c r="BF371"/>
  <c r="T371"/>
  <c r="R371"/>
  <c r="P371"/>
  <c r="BI367"/>
  <c r="BH367"/>
  <c r="BG367"/>
  <c r="BF367"/>
  <c r="T367"/>
  <c r="R367"/>
  <c r="P367"/>
  <c r="BI362"/>
  <c r="BH362"/>
  <c r="BG362"/>
  <c r="BF362"/>
  <c r="T362"/>
  <c r="R362"/>
  <c r="P362"/>
  <c r="BI361"/>
  <c r="BH361"/>
  <c r="BG361"/>
  <c r="BF361"/>
  <c r="T361"/>
  <c r="R361"/>
  <c r="P361"/>
  <c r="BI360"/>
  <c r="BH360"/>
  <c r="BG360"/>
  <c r="BF360"/>
  <c r="T360"/>
  <c r="R360"/>
  <c r="P360"/>
  <c r="BI356"/>
  <c r="BH356"/>
  <c r="BG356"/>
  <c r="BF356"/>
  <c r="T356"/>
  <c r="R356"/>
  <c r="P356"/>
  <c r="BI351"/>
  <c r="BH351"/>
  <c r="BG351"/>
  <c r="BF351"/>
  <c r="T351"/>
  <c r="R351"/>
  <c r="P351"/>
  <c r="BI346"/>
  <c r="BH346"/>
  <c r="BG346"/>
  <c r="BF346"/>
  <c r="T346"/>
  <c r="R346"/>
  <c r="P346"/>
  <c r="BI343"/>
  <c r="BH343"/>
  <c r="BG343"/>
  <c r="BF343"/>
  <c r="T343"/>
  <c r="R343"/>
  <c r="P343"/>
  <c r="BI340"/>
  <c r="BH340"/>
  <c r="BG340"/>
  <c r="BF340"/>
  <c r="T340"/>
  <c r="R340"/>
  <c r="P340"/>
  <c r="BI326"/>
  <c r="BH326"/>
  <c r="BG326"/>
  <c r="BF326"/>
  <c r="T326"/>
  <c r="R326"/>
  <c r="P326"/>
  <c r="BI312"/>
  <c r="BH312"/>
  <c r="BG312"/>
  <c r="BF312"/>
  <c r="T312"/>
  <c r="R312"/>
  <c r="P312"/>
  <c r="BI309"/>
  <c r="BH309"/>
  <c r="BG309"/>
  <c r="BF309"/>
  <c r="T309"/>
  <c r="R309"/>
  <c r="P309"/>
  <c r="BI294"/>
  <c r="BH294"/>
  <c r="BG294"/>
  <c r="BF294"/>
  <c r="T294"/>
  <c r="R294"/>
  <c r="P294"/>
  <c r="BI288"/>
  <c r="BH288"/>
  <c r="BG288"/>
  <c r="BF288"/>
  <c r="T288"/>
  <c r="R288"/>
  <c r="P288"/>
  <c r="BI283"/>
  <c r="BH283"/>
  <c r="BG283"/>
  <c r="BF283"/>
  <c r="T283"/>
  <c r="R283"/>
  <c r="P283"/>
  <c r="BI279"/>
  <c r="BH279"/>
  <c r="BG279"/>
  <c r="BF279"/>
  <c r="T279"/>
  <c r="R279"/>
  <c r="P279"/>
  <c r="BI271"/>
  <c r="BH271"/>
  <c r="BG271"/>
  <c r="BF271"/>
  <c r="T271"/>
  <c r="R271"/>
  <c r="P271"/>
  <c r="BI267"/>
  <c r="BH267"/>
  <c r="BG267"/>
  <c r="BF267"/>
  <c r="T267"/>
  <c r="R267"/>
  <c r="P267"/>
  <c r="BI252"/>
  <c r="BH252"/>
  <c r="BG252"/>
  <c r="BF252"/>
  <c r="T252"/>
  <c r="R252"/>
  <c r="P252"/>
  <c r="BI246"/>
  <c r="BH246"/>
  <c r="BG246"/>
  <c r="BF246"/>
  <c r="T246"/>
  <c r="R246"/>
  <c r="P246"/>
  <c r="BI241"/>
  <c r="BH241"/>
  <c r="BG241"/>
  <c r="BF241"/>
  <c r="T241"/>
  <c r="R241"/>
  <c r="P241"/>
  <c r="BI237"/>
  <c r="BH237"/>
  <c r="BG237"/>
  <c r="BF237"/>
  <c r="T237"/>
  <c r="R237"/>
  <c r="P237"/>
  <c r="BI229"/>
  <c r="BH229"/>
  <c r="BG229"/>
  <c r="BF229"/>
  <c r="T229"/>
  <c r="R229"/>
  <c r="P229"/>
  <c r="BI225"/>
  <c r="BH225"/>
  <c r="BG225"/>
  <c r="BF225"/>
  <c r="T225"/>
  <c r="R225"/>
  <c r="P225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18"/>
  <c r="BH218"/>
  <c r="BG218"/>
  <c r="BF218"/>
  <c r="T218"/>
  <c r="R218"/>
  <c r="P218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4"/>
  <c r="BH134"/>
  <c r="BG134"/>
  <c r="BF134"/>
  <c r="T134"/>
  <c r="R134"/>
  <c r="P134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F118"/>
  <c r="E116"/>
  <c r="F89"/>
  <c r="E87"/>
  <c r="J24"/>
  <c r="E24"/>
  <c r="J92"/>
  <c r="J23"/>
  <c r="J21"/>
  <c r="E21"/>
  <c r="J120"/>
  <c r="J20"/>
  <c r="J18"/>
  <c r="E18"/>
  <c r="F121"/>
  <c r="J17"/>
  <c r="J15"/>
  <c r="E15"/>
  <c r="F120"/>
  <c r="J14"/>
  <c r="J12"/>
  <c r="J89"/>
  <c r="E7"/>
  <c r="E85"/>
  <c i="1" r="L90"/>
  <c r="AM90"/>
  <c r="AM89"/>
  <c r="L89"/>
  <c r="AM87"/>
  <c r="L87"/>
  <c r="L85"/>
  <c r="L84"/>
  <c i="4" r="BK137"/>
  <c r="BK136"/>
  <c r="J136"/>
  <c r="BK135"/>
  <c r="J135"/>
  <c r="BK134"/>
  <c r="J134"/>
  <c r="BK133"/>
  <c r="J133"/>
  <c r="BK132"/>
  <c r="J132"/>
  <c r="BK130"/>
  <c r="J130"/>
  <c r="BK128"/>
  <c r="J128"/>
  <c r="BK127"/>
  <c r="BK126"/>
  <c r="BK125"/>
  <c r="J124"/>
  <c r="BK123"/>
  <c i="3" r="BK127"/>
  <c r="BK123"/>
  <c i="2" r="BK393"/>
  <c r="J393"/>
  <c r="J392"/>
  <c r="J387"/>
  <c r="J386"/>
  <c r="BK385"/>
  <c r="BK383"/>
  <c r="BK378"/>
  <c r="BK377"/>
  <c r="BK376"/>
  <c r="BK367"/>
  <c r="J362"/>
  <c r="J361"/>
  <c r="BK360"/>
  <c r="J356"/>
  <c r="BK351"/>
  <c r="J346"/>
  <c r="BK326"/>
  <c r="J312"/>
  <c r="J294"/>
  <c r="J283"/>
  <c r="BK271"/>
  <c r="BK267"/>
  <c r="BK252"/>
  <c r="J246"/>
  <c r="BK237"/>
  <c r="J229"/>
  <c r="J223"/>
  <c r="BK222"/>
  <c r="BK221"/>
  <c r="J218"/>
  <c r="J215"/>
  <c r="BK209"/>
  <c r="J208"/>
  <c r="BK207"/>
  <c r="BK204"/>
  <c r="BK203"/>
  <c r="BK199"/>
  <c r="J196"/>
  <c r="J193"/>
  <c r="BK189"/>
  <c r="J185"/>
  <c r="J184"/>
  <c r="J182"/>
  <c r="J180"/>
  <c r="BK178"/>
  <c r="J177"/>
  <c r="J175"/>
  <c r="BK174"/>
  <c r="BK173"/>
  <c r="BK156"/>
  <c r="J154"/>
  <c r="J152"/>
  <c r="BK151"/>
  <c r="BK149"/>
  <c r="BK148"/>
  <c r="J138"/>
  <c r="J137"/>
  <c r="BK134"/>
  <c r="BK133"/>
  <c r="BK130"/>
  <c i="1" r="AS94"/>
  <c i="4" r="J127"/>
  <c r="J126"/>
  <c r="J125"/>
  <c r="BK124"/>
  <c i="3" r="BK125"/>
  <c r="J123"/>
  <c i="2" r="BK392"/>
  <c r="BK387"/>
  <c r="BK386"/>
  <c r="J385"/>
  <c r="J384"/>
  <c r="BK379"/>
  <c r="J378"/>
  <c r="J377"/>
  <c r="J376"/>
  <c r="J371"/>
  <c r="BK362"/>
  <c r="J360"/>
  <c r="BK346"/>
  <c r="BK343"/>
  <c r="J340"/>
  <c r="J326"/>
  <c r="J309"/>
  <c r="BK294"/>
  <c r="J288"/>
  <c r="BK283"/>
  <c r="J279"/>
  <c r="J267"/>
  <c r="J252"/>
  <c r="J241"/>
  <c r="J237"/>
  <c r="BK225"/>
  <c r="J222"/>
  <c r="BK218"/>
  <c r="BK212"/>
  <c r="J209"/>
  <c r="BK208"/>
  <c r="J204"/>
  <c r="J202"/>
  <c r="BK196"/>
  <c r="BK192"/>
  <c r="J189"/>
  <c r="BK186"/>
  <c r="J183"/>
  <c r="J181"/>
  <c r="BK180"/>
  <c r="J179"/>
  <c r="BK176"/>
  <c r="BK175"/>
  <c r="BK169"/>
  <c r="BK166"/>
  <c r="J163"/>
  <c r="BK160"/>
  <c r="J156"/>
  <c r="BK154"/>
  <c r="BK153"/>
  <c r="BK152"/>
  <c r="J151"/>
  <c r="J150"/>
  <c r="J149"/>
  <c r="BK145"/>
  <c r="BK143"/>
  <c r="BK140"/>
  <c r="BK138"/>
  <c r="J134"/>
  <c r="J133"/>
  <c r="BK127"/>
  <c i="4" r="J137"/>
  <c r="J123"/>
  <c i="3" r="J127"/>
  <c r="J125"/>
  <c i="2" r="BK384"/>
  <c r="J383"/>
  <c r="J379"/>
  <c r="BK371"/>
  <c r="J367"/>
  <c r="BK361"/>
  <c r="BK356"/>
  <c r="J351"/>
  <c r="J343"/>
  <c r="BK340"/>
  <c r="BK312"/>
  <c r="BK309"/>
  <c r="BK288"/>
  <c r="BK279"/>
  <c r="J271"/>
  <c r="BK246"/>
  <c r="BK241"/>
  <c r="BK229"/>
  <c r="J225"/>
  <c r="BK223"/>
  <c r="J221"/>
  <c r="BK215"/>
  <c r="J212"/>
  <c r="J207"/>
  <c r="J203"/>
  <c r="BK202"/>
  <c r="J199"/>
  <c r="BK193"/>
  <c r="J192"/>
  <c r="J186"/>
  <c r="BK185"/>
  <c r="BK184"/>
  <c r="BK183"/>
  <c r="BK182"/>
  <c r="BK181"/>
  <c r="BK179"/>
  <c r="J178"/>
  <c r="BK177"/>
  <c r="J176"/>
  <c r="J174"/>
  <c r="J173"/>
  <c r="J169"/>
  <c r="J166"/>
  <c r="BK163"/>
  <c r="J160"/>
  <c r="J153"/>
  <c r="BK150"/>
  <c r="J148"/>
  <c r="J145"/>
  <c r="J143"/>
  <c r="J140"/>
  <c r="BK137"/>
  <c r="J130"/>
  <c r="J127"/>
  <c l="1" r="BK126"/>
  <c r="R126"/>
  <c r="P139"/>
  <c r="T139"/>
  <c r="BK155"/>
  <c r="J155"/>
  <c r="J101"/>
  <c r="T155"/>
  <c r="P224"/>
  <c r="BK382"/>
  <c r="J382"/>
  <c r="J103"/>
  <c r="R382"/>
  <c r="P391"/>
  <c r="P126"/>
  <c r="BK139"/>
  <c r="J139"/>
  <c r="J99"/>
  <c r="BK144"/>
  <c r="J144"/>
  <c r="J100"/>
  <c r="R144"/>
  <c r="T144"/>
  <c r="BK224"/>
  <c r="J224"/>
  <c r="J102"/>
  <c r="T224"/>
  <c r="T382"/>
  <c r="R391"/>
  <c r="T126"/>
  <c r="R139"/>
  <c r="P144"/>
  <c r="P155"/>
  <c r="R155"/>
  <c r="R224"/>
  <c r="P382"/>
  <c r="BK391"/>
  <c r="J391"/>
  <c r="J104"/>
  <c r="T391"/>
  <c i="4" r="BK122"/>
  <c r="J122"/>
  <c r="J98"/>
  <c r="P122"/>
  <c r="R122"/>
  <c r="T122"/>
  <c r="BK131"/>
  <c r="J131"/>
  <c r="J100"/>
  <c r="P131"/>
  <c r="R131"/>
  <c r="T131"/>
  <c i="2" r="J91"/>
  <c r="E114"/>
  <c r="J121"/>
  <c r="BE127"/>
  <c r="BE134"/>
  <c r="BE149"/>
  <c r="BE153"/>
  <c r="BE154"/>
  <c r="BE166"/>
  <c r="BE173"/>
  <c r="BE176"/>
  <c r="BE178"/>
  <c r="BE180"/>
  <c r="BE182"/>
  <c r="BE183"/>
  <c r="BE184"/>
  <c r="BE199"/>
  <c r="BE212"/>
  <c r="BE221"/>
  <c r="BE222"/>
  <c r="BE225"/>
  <c r="BE237"/>
  <c r="BE241"/>
  <c r="BE252"/>
  <c r="BE271"/>
  <c r="BE283"/>
  <c r="BE294"/>
  <c r="BE309"/>
  <c r="BE326"/>
  <c r="BE346"/>
  <c r="BE360"/>
  <c r="BE367"/>
  <c r="BE379"/>
  <c r="BE383"/>
  <c i="3" r="E85"/>
  <c r="J89"/>
  <c r="F92"/>
  <c r="J116"/>
  <c r="J117"/>
  <c r="BE123"/>
  <c i="4" r="F92"/>
  <c r="E110"/>
  <c r="J114"/>
  <c r="J116"/>
  <c r="J117"/>
  <c r="BE123"/>
  <c r="BE136"/>
  <c i="2" r="F91"/>
  <c r="J118"/>
  <c r="BE133"/>
  <c r="BE138"/>
  <c r="BE140"/>
  <c r="BE143"/>
  <c r="BE145"/>
  <c r="BE151"/>
  <c r="BE152"/>
  <c r="BE156"/>
  <c r="BE163"/>
  <c r="BE174"/>
  <c r="BE175"/>
  <c r="BE179"/>
  <c r="BE185"/>
  <c r="BE189"/>
  <c r="BE192"/>
  <c r="BE193"/>
  <c r="BE207"/>
  <c r="BE209"/>
  <c r="BE215"/>
  <c r="BE229"/>
  <c r="BE279"/>
  <c r="BE340"/>
  <c r="BE343"/>
  <c r="BE351"/>
  <c r="BE361"/>
  <c r="BE371"/>
  <c r="BE377"/>
  <c r="BE378"/>
  <c r="BE384"/>
  <c r="BE385"/>
  <c r="BE386"/>
  <c i="3" r="F91"/>
  <c r="BE127"/>
  <c i="4" r="F116"/>
  <c r="BE125"/>
  <c r="BE126"/>
  <c i="2" r="F92"/>
  <c r="BE130"/>
  <c r="BE137"/>
  <c r="BE148"/>
  <c r="BE150"/>
  <c r="BE160"/>
  <c r="BE169"/>
  <c r="BE177"/>
  <c r="BE181"/>
  <c r="BE186"/>
  <c r="BE196"/>
  <c r="BE202"/>
  <c r="BE203"/>
  <c r="BE204"/>
  <c r="BE208"/>
  <c r="BE218"/>
  <c r="BE223"/>
  <c r="BE246"/>
  <c r="BE267"/>
  <c r="BE288"/>
  <c r="BE312"/>
  <c r="BE356"/>
  <c r="BE362"/>
  <c r="BE376"/>
  <c r="BE387"/>
  <c r="BE392"/>
  <c r="BE393"/>
  <c i="3" r="BE125"/>
  <c r="BK122"/>
  <c r="J122"/>
  <c r="J98"/>
  <c r="BK124"/>
  <c r="J124"/>
  <c r="J99"/>
  <c r="BK126"/>
  <c r="J126"/>
  <c r="J100"/>
  <c i="4" r="BE124"/>
  <c r="BE127"/>
  <c r="BE128"/>
  <c r="BE130"/>
  <c r="BE132"/>
  <c r="BE133"/>
  <c r="BE134"/>
  <c r="BE135"/>
  <c r="BE137"/>
  <c r="BK129"/>
  <c r="J129"/>
  <c r="J99"/>
  <c i="2" r="J34"/>
  <c i="1" r="AW95"/>
  <c i="4" r="F35"/>
  <c i="1" r="BB97"/>
  <c i="3" r="J34"/>
  <c i="1" r="AW96"/>
  <c i="4" r="F34"/>
  <c i="1" r="BA97"/>
  <c i="4" r="F37"/>
  <c i="1" r="BD97"/>
  <c i="2" r="F36"/>
  <c i="1" r="BC95"/>
  <c i="3" r="F36"/>
  <c i="1" r="BC96"/>
  <c i="2" r="F37"/>
  <c i="1" r="BD95"/>
  <c i="3" r="F37"/>
  <c i="1" r="BD96"/>
  <c i="4" r="J34"/>
  <c i="1" r="AW97"/>
  <c i="4" r="F36"/>
  <c i="1" r="BC97"/>
  <c i="3" r="F35"/>
  <c i="1" r="BB96"/>
  <c i="2" r="F35"/>
  <c i="1" r="BB95"/>
  <c i="3" r="F34"/>
  <c i="1" r="BA96"/>
  <c i="2" r="F34"/>
  <c i="1" r="BA95"/>
  <c i="4" l="1" r="P121"/>
  <c r="P120"/>
  <c i="1" r="AU97"/>
  <c i="2" r="R125"/>
  <c r="R124"/>
  <c r="BK125"/>
  <c r="BK124"/>
  <c r="J124"/>
  <c i="4" r="T121"/>
  <c r="T120"/>
  <c i="2" r="P125"/>
  <c r="P124"/>
  <c i="1" r="AU95"/>
  <c i="4" r="R121"/>
  <c r="R120"/>
  <c i="2" r="T125"/>
  <c r="T124"/>
  <c i="3" r="BK121"/>
  <c r="J121"/>
  <c r="J97"/>
  <c i="2" r="J126"/>
  <c r="J98"/>
  <c i="4" r="BK121"/>
  <c r="J121"/>
  <c r="J97"/>
  <c i="1" r="BB94"/>
  <c r="W31"/>
  <c r="BD94"/>
  <c r="W33"/>
  <c i="3" r="F33"/>
  <c i="1" r="AZ96"/>
  <c i="4" r="F33"/>
  <c i="1" r="AZ97"/>
  <c i="4" r="J33"/>
  <c i="1" r="AV97"/>
  <c r="AT97"/>
  <c i="2" r="J30"/>
  <c i="1" r="AG95"/>
  <c r="BC94"/>
  <c r="AY94"/>
  <c i="2" r="F33"/>
  <c i="1" r="AZ95"/>
  <c r="BA94"/>
  <c r="AW94"/>
  <c r="AK30"/>
  <c i="3" r="J33"/>
  <c i="1" r="AV96"/>
  <c r="AT96"/>
  <c i="2" r="J33"/>
  <c i="1" r="AV95"/>
  <c r="AT95"/>
  <c i="2" l="1" r="J39"/>
  <c r="J96"/>
  <c r="J125"/>
  <c r="J97"/>
  <c i="3" r="BK120"/>
  <c r="J120"/>
  <c r="J96"/>
  <c i="4" r="BK120"/>
  <c r="J120"/>
  <c r="J96"/>
  <c i="1" r="AN95"/>
  <c r="AU94"/>
  <c r="AZ94"/>
  <c r="W29"/>
  <c r="W30"/>
  <c r="W32"/>
  <c r="AX94"/>
  <c l="1" r="AV94"/>
  <c r="AK29"/>
  <c i="3" r="J30"/>
  <c i="1" r="AG96"/>
  <c r="AN96"/>
  <c i="4" r="J30"/>
  <c i="1" r="AG97"/>
  <c r="AN97"/>
  <c i="4" l="1" r="J39"/>
  <c i="3" r="J39"/>
  <c i="1" r="AG94"/>
  <c r="AT94"/>
  <c l="1" r="AN94"/>
  <c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<sst xmlns="http://schemas.openxmlformats.org/spreadsheetml/2006/main">
  <si>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</si>
  <si>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</si>
  <si>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</si>
  <si>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</si>
  <si>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</si>
  <si>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{ea81c9a1-59ff-4abf-ac86-dabf5475d054}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</si>
  <si>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</si>
  <si>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</si>
  <si>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</si>
  <si>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</si>
  <si>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</si>
  <si>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</si>
  <si>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</si>
  <si>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</si>
  <si>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</si>
  <si>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</si>
  <si>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</si>
  <si>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Jana Želivského, 1. etp. Sjízdnost komunikace, č. akce 1000039-1_editovatelne 29.6.2020</t>
  </si>
  <si>
    <t>KSO:</t>
  </si>
  <si>
    <t>CC-CZ:</t>
  </si>
  <si>
    <t>Místo:</t>
  </si>
  <si>
    <t>ulice Jana Želivského</t>
  </si>
  <si>
    <t>Datum:</t>
  </si>
  <si>
    <t>14. 6. 2020</t>
  </si>
  <si>
    <t>Zadavatel:</t>
  </si>
  <si>
    <t>IČ:</t>
  </si>
  <si>
    <t>03447286</t>
  </si>
  <si>
    <t>Technická správa komunikací hl. m. Prahy a.s.</t>
  </si>
  <si>
    <t>DIČ:</t>
  </si>
  <si>
    <t>CZ03447286</t>
  </si>
  <si>
    <t>Uchazeč:</t>
  </si>
  <si>
    <t>Vyplň údaj</t>
  </si>
  <si>
    <t>Projektant:</t>
  </si>
  <si>
    <t>48592722</t>
  </si>
  <si>
    <t>DIPRO, spol s r.o.</t>
  </si>
  <si>
    <t>CZ48592722</t>
  </si>
  <si>
    <t>True</t>
  </si>
  <si>
    <t>Zpracovatel:</t>
  </si>
  <si>
    <t>05733171</t>
  </si>
  <si>
    <t>TMI Building s.r.o.</t>
  </si>
  <si>
    <t>CZ05733171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</si>
  <si>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</si>
  <si>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</si>
  <si>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</si>
  <si>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</si>
  <si>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</si>
  <si>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</si>
  <si>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</si>
  <si>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</si>
  <si>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</si>
  <si>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</si>
  <si>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</si>
  <si>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</si>
  <si>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</si>
  <si>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</si>
  <si>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</si>
  <si>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</si>
  <si>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</si>
  <si>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</si>
  <si>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</si>
  <si>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</si>
  <si>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</si>
  <si>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</si>
  <si>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</si>
  <si>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</si>
  <si>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</si>
  <si>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</si>
  <si>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</si>
  <si>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</si>
  <si>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</si>
  <si>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</si>
  <si>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</si>
  <si>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</si>
  <si>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</si>
  <si>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</si>
  <si>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</si>
  <si>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</si>
  <si>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</si>
  <si>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</si>
  <si>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</si>
  <si>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</si>
  <si>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</si>
  <si>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</si>
  <si>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</si>
  <si>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</si>
  <si>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</si>
  <si>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</si>
  <si>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</si>
  <si>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Komunikace</t>
  </si>
  <si>
    <t>STA</t>
  </si>
  <si>
    <t>{2eb9017a-fa0d-4181-9b9d-2d315bf15e1a}</t>
  </si>
  <si>
    <t>2</t>
  </si>
  <si>
    <t>VRN</t>
  </si>
  <si>
    <t>Vedlejší rozpočtové...</t>
  </si>
  <si>
    <t>{1da7d36c-5a95-4e82-979e-1acafddd111d}</t>
  </si>
  <si>
    <t>ON</t>
  </si>
  <si>
    <t>Ostatní náklady</t>
  </si>
  <si>
    <t>{fc9056a1-432d-499c-9981-d29099fbdec7}</t>
  </si>
  <si>
    <t>KRYCÍ LIST SOUPISU PRACÍ</t>
  </si>
  <si>
    <t>Objekt:</t>
  </si>
  <si>
    <t>SO 100 - Komunikace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</si>
  <si>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</si>
  <si>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</si>
  <si>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</si>
  <si>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</si>
  <si>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</si>
  <si>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</si>
  <si>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</si>
  <si>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</si>
  <si>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</si>
  <si>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</si>
  <si>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</si>
  <si>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</si>
  <si>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</si>
  <si>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</si>
  <si>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</si>
  <si>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</si>
  <si>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</si>
  <si>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</si>
  <si>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</si>
  <si>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</si>
  <si>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</si>
  <si>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</si>
  <si>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</si>
  <si>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</si>
  <si>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</si>
  <si>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</si>
  <si>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</si>
  <si>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</si>
  <si>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</si>
  <si>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</si>
  <si>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</si>
  <si>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</si>
  <si>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113106152</t>
  </si>
  <si>
    <t>Rozebrání dlažeb a dílců vozovek a ploch s přemístěním hmot na skládku na vzdálenost do 3 m nebo s naložením na dopravní prostředek, s jakoukoliv výplní spár ručně z velkých kostek s ložem ze živice</t>
  </si>
  <si>
    <t>m2</t>
  </si>
  <si>
    <t>CS ÚRS 2020 01</t>
  </si>
  <si>
    <t>4</t>
  </si>
  <si>
    <t>VV</t>
  </si>
  <si>
    <t>"Oprava vozovky - navázání na dlážděnnou vozovku - odměřeno ze situace" 3,00</t>
  </si>
  <si>
    <t>Součet</t>
  </si>
  <si>
    <t>113106161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</si>
  <si>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</si>
  <si>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"Oprava vozovky - předláždění konstrukce přechodového pásu šířky 1m - odměřeno ze situace" 9,00</t>
  </si>
  <si>
    <t>3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</si>
  <si>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</si>
  <si>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</si>
  <si>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6</t>
  </si>
  <si>
    <t>113154123</t>
  </si>
  <si>
    <t xml:space="preserve">Frézování živičného podkladu nebo krytu  s naložením na dopravní prostředek plochy do 500 m2 bez překážek v trase pruhu šířky přes 0,5 m do 1 m, tloušťky vrstvy 50 mm</t>
  </si>
  <si>
    <t>8</t>
  </si>
  <si>
    <t>"Frézování v místech širokých trhliny - předpoklad na ploše 1716m2" 1716,000</t>
  </si>
  <si>
    <t>5</t>
  </si>
  <si>
    <t>113154363</t>
  </si>
  <si>
    <t xml:space="preserve">Frézování živičného podkladu nebo krytu  s naložením na dopravní prostředek plochy přes 1 000 do 10 000 m2 s překážkami v trase pruhu šířky přes 1 m do 2 m, tloušťky vrstvy 50 mm</t>
  </si>
  <si>
    <t>10</t>
  </si>
  <si>
    <t>113154364</t>
  </si>
  <si>
    <t xml:space="preserve">Frézování živičného podkladu nebo krytu  s naložením na dopravní prostředek plochy přes 1 000 do 10 000 m2 s překážkami v trase pruhu šířky přes 1 m do 2 m, tloušťky vrstvy 100 mm</t>
  </si>
  <si>
    <t>12</t>
  </si>
  <si>
    <t>Vodorovné konstrukce</t>
  </si>
  <si>
    <t>7</t>
  </si>
  <si>
    <t>452112111</t>
  </si>
  <si>
    <t>Osazení betonových dílců prstenců nebo rámů pod poklopy a mříže, výšky do 100 mm</t>
  </si>
  <si>
    <t>kus</t>
  </si>
  <si>
    <t>14</t>
  </si>
  <si>
    <t>"Výměna povrchových znaků za nové - předpoklad 20%" 2,000</t>
  </si>
  <si>
    <t>M</t>
  </si>
  <si>
    <t>59224187</t>
  </si>
  <si>
    <t>prstenec šachtový vyrovnávací betonový 625x120x100mm</t>
  </si>
  <si>
    <t>16</t>
  </si>
  <si>
    <t>Komunikace pozemní</t>
  </si>
  <si>
    <t>9</t>
  </si>
  <si>
    <t>565146101</t>
  </si>
  <si>
    <t xml:space="preserve">Asfaltový beton vrstva podkladní ACP 22 (obalované kamenivo hrubozrnné - OKH)  s rozprostřením a zhutněním v pruhu šířky do 1,5 m, po zhutnění tl. 60 mm</t>
  </si>
  <si>
    <t>18</t>
  </si>
  <si>
    <t>573211108</t>
  </si>
  <si>
    <t>Postřik spojovací PS bez posypu kamenivem z asfaltu silničního, v množství 0,40 kg/m2</t>
  </si>
  <si>
    <t>20</t>
  </si>
  <si>
    <t>11</t>
  </si>
  <si>
    <t>573231108</t>
  </si>
  <si>
    <t>Postřik spojovací PS bez posypu kamenivem ze silniční emulze, v množství 0,50 kg/m2</t>
  </si>
  <si>
    <t>22</t>
  </si>
  <si>
    <t>576113110R</t>
  </si>
  <si>
    <t xml:space="preserve">Asfaltový koberec mastixový SMA 8 (AKMJ)  s rozprostřením a se zhutněním v pruhu šířky do 3 m, po zhutnění tl. 10 mm</t>
  </si>
  <si>
    <t>24</t>
  </si>
  <si>
    <t>13</t>
  </si>
  <si>
    <t>576133111</t>
  </si>
  <si>
    <t xml:space="preserve">Asfaltový koberec mastixový SMA 8 (AKMJ)  s rozprostřením a se zhutněním v pruhu šířky do 3 m, po zhutnění tl. 40 mm</t>
  </si>
  <si>
    <t>26</t>
  </si>
  <si>
    <t>577156111</t>
  </si>
  <si>
    <t xml:space="preserve">Asfaltový beton vrstva ložní ACL 22 (ABVH)  s rozprostřením a zhutněním z nemodifikovaného asfaltu v pruhu šířky do 3 m, po zhutnění tl. 60 mm</t>
  </si>
  <si>
    <t>28</t>
  </si>
  <si>
    <t>591141111</t>
  </si>
  <si>
    <t xml:space="preserve">Kladení dlažby z kostek  s provedením lože do tl. 50 mm, s vyplněním spár, s dvojím beraněním a se smetením přebytečného materiálu na krajnici velkých z kamene, do lože z cementové malty</t>
  </si>
  <si>
    <t>30</t>
  </si>
  <si>
    <t>591211111</t>
  </si>
  <si>
    <t xml:space="preserve">Kladení dlažby z kostek  s provedením lože do tl. 50 mm, s vyplněním spár, s dvojím beraněním a se smetením přebytečného materiálu na krajnici drobných z kamene, do lože z kameniva těženého</t>
  </si>
  <si>
    <t>32</t>
  </si>
  <si>
    <t>Trubní vedení</t>
  </si>
  <si>
    <t>17</t>
  </si>
  <si>
    <t>890411811</t>
  </si>
  <si>
    <t>Bourání šachet a jímek ručně velikosti obestavěného prostoru do 1,5 m3 z prefabrikovaných skruží</t>
  </si>
  <si>
    <t>m3</t>
  </si>
  <si>
    <t>34</t>
  </si>
  <si>
    <t>Vybourání stávající uliční vpusti betonové - celkem 2 kus</t>
  </si>
  <si>
    <t>0,50*0,50*1,30*2,00</t>
  </si>
  <si>
    <t>894253174R</t>
  </si>
  <si>
    <t>Čištění těles uličních vpustí</t>
  </si>
  <si>
    <t>36</t>
  </si>
  <si>
    <t>"Pročištění těles stávajících uličních vpustí včetně likvidace odpadu" 15,00</t>
  </si>
  <si>
    <t>19</t>
  </si>
  <si>
    <t>894253180R</t>
  </si>
  <si>
    <t>Čištění přípojek uličních vpustí</t>
  </si>
  <si>
    <t>38</t>
  </si>
  <si>
    <t>"Pročištění uličních vpustí včetně likvidace odpadů" 15,000</t>
  </si>
  <si>
    <t>894253185R</t>
  </si>
  <si>
    <t>Kamerová zkouška přípojek uličních vpustí</t>
  </si>
  <si>
    <t>40</t>
  </si>
  <si>
    <t>"Kamerová zkouška přípojek uličních vpustí" 15,000</t>
  </si>
  <si>
    <t>895941311</t>
  </si>
  <si>
    <t xml:space="preserve">Zřízení vpusti kanalizační  uliční z betonových dílců typ UVB-50</t>
  </si>
  <si>
    <t>42</t>
  </si>
  <si>
    <t>Nové uliční vpusti napojené na stávající přípojky</t>
  </si>
  <si>
    <t>2,00</t>
  </si>
  <si>
    <t>59223357R</t>
  </si>
  <si>
    <t>dno betonové TBV-Q 450/380/1d kamenina</t>
  </si>
  <si>
    <t>44</t>
  </si>
  <si>
    <t>23</t>
  </si>
  <si>
    <t>59223358R</t>
  </si>
  <si>
    <t>středová skruž betonová TBV-Q 450/295/6a</t>
  </si>
  <si>
    <t>46</t>
  </si>
  <si>
    <t>59223359.CB</t>
  </si>
  <si>
    <t>horní skruž betonová TBV-Q 450/295/5b</t>
  </si>
  <si>
    <t>48</t>
  </si>
  <si>
    <t>25</t>
  </si>
  <si>
    <t>59223360.CB</t>
  </si>
  <si>
    <t>vyrovnávací prstenec betonový TBV-Q 390/60/10a</t>
  </si>
  <si>
    <t>50</t>
  </si>
  <si>
    <t>59223361.CB</t>
  </si>
  <si>
    <t>prstenec betonový pro uchycení koše TBV 450-500/170 Praha</t>
  </si>
  <si>
    <t>52</t>
  </si>
  <si>
    <t>27</t>
  </si>
  <si>
    <t>59223362.CB</t>
  </si>
  <si>
    <t>roznášecí betonová skruž TBV 620/290 Praha</t>
  </si>
  <si>
    <t>54</t>
  </si>
  <si>
    <t>59223363.CB</t>
  </si>
  <si>
    <t>kalový koš DIN 4052, tvar A4 výšky 600mm</t>
  </si>
  <si>
    <t>56</t>
  </si>
  <si>
    <t>29</t>
  </si>
  <si>
    <t>59223401R</t>
  </si>
  <si>
    <t>rám zabetonovaný DIN 19583-9 530/406 mm</t>
  </si>
  <si>
    <t>58</t>
  </si>
  <si>
    <t>59223508R</t>
  </si>
  <si>
    <t>mříž pro uliční vpusť D400</t>
  </si>
  <si>
    <t>60</t>
  </si>
  <si>
    <t>31</t>
  </si>
  <si>
    <t>89816R01</t>
  </si>
  <si>
    <t>Frézování - kanalizačního potrubí přípojek uličních vpustí DN 200</t>
  </si>
  <si>
    <t>hod</t>
  </si>
  <si>
    <t>62</t>
  </si>
  <si>
    <t>89816R02</t>
  </si>
  <si>
    <t>Sanace kanalizačního potrubí uličních vpustí vložkováním - krátkým rukávcem DN 200</t>
  </si>
  <si>
    <t>64</t>
  </si>
  <si>
    <t>33</t>
  </si>
  <si>
    <t>89816R03</t>
  </si>
  <si>
    <t>Sanace kanalizačního potrubí uličních vpustí vložkováním - rukávcem DN 200</t>
  </si>
  <si>
    <t>m</t>
  </si>
  <si>
    <t>66</t>
  </si>
  <si>
    <t>89816R04</t>
  </si>
  <si>
    <t>Sanace uličních vpustí DN 200</t>
  </si>
  <si>
    <t>68</t>
  </si>
  <si>
    <t>35</t>
  </si>
  <si>
    <t>899103211</t>
  </si>
  <si>
    <t>Demontáž poklopů litinových a ocelových včetně rámů, hmotnosti jednotlivě přes 100 do 150 Kg</t>
  </si>
  <si>
    <t>70</t>
  </si>
  <si>
    <t>"Demontáž poklopů bouraných UV" 2,00</t>
  </si>
  <si>
    <t>899104112</t>
  </si>
  <si>
    <t>Osazení poklopů litinových a ocelových včetně rámů pro třídu zatížení D400, E600</t>
  </si>
  <si>
    <t>72</t>
  </si>
  <si>
    <t>37</t>
  </si>
  <si>
    <t>28661935R</t>
  </si>
  <si>
    <t>poklop šachtový litinový dno DN 600 pro třídu zatížení D400 s logem Pražská kanalizace</t>
  </si>
  <si>
    <t>74</t>
  </si>
  <si>
    <t>899231111</t>
  </si>
  <si>
    <t xml:space="preserve">Výšková úprava uličního vstupu nebo vpusti do 200 mm  zvýšením mříže</t>
  </si>
  <si>
    <t>76</t>
  </si>
  <si>
    <t>"Rektifikace stávajících uličních vpustí" 15,000</t>
  </si>
  <si>
    <t>39</t>
  </si>
  <si>
    <t>899331111</t>
  </si>
  <si>
    <t xml:space="preserve">Výšková úprava uličního vstupu nebo vpusti do 200 mm  zvýšením poklopu</t>
  </si>
  <si>
    <t>78</t>
  </si>
  <si>
    <t>"Rektifikace objektů na kanalizaci (kruhová)" 8,000</t>
  </si>
  <si>
    <t>899401112</t>
  </si>
  <si>
    <t>Osazení poklopů litinových šoupátkových</t>
  </si>
  <si>
    <t>80</t>
  </si>
  <si>
    <t>"Výměna povrchových znaků za nové - předpoklad 20%" 7,000</t>
  </si>
  <si>
    <t>41</t>
  </si>
  <si>
    <t>42291352</t>
  </si>
  <si>
    <t>poklop litinový šoupátkový pro zemní soupravy osazení do terénu a do vozovky</t>
  </si>
  <si>
    <t>82</t>
  </si>
  <si>
    <t>56230636</t>
  </si>
  <si>
    <t>deska podkladová uličního poklopu litinového ventilkového a šoupatového</t>
  </si>
  <si>
    <t>84</t>
  </si>
  <si>
    <t>43</t>
  </si>
  <si>
    <t>899401113</t>
  </si>
  <si>
    <t>Osazení poklopů litinových hydrantových</t>
  </si>
  <si>
    <t>86</t>
  </si>
  <si>
    <t>"Výměna povrchových znaků za nové - předpoklad 20%" 3,000</t>
  </si>
  <si>
    <t>42291452</t>
  </si>
  <si>
    <t>poklop litinový hydrantový DN 80</t>
  </si>
  <si>
    <t>88</t>
  </si>
  <si>
    <t>45</t>
  </si>
  <si>
    <t>56230638</t>
  </si>
  <si>
    <t>deska podkladová uličního poklopu litinového hydrantového</t>
  </si>
  <si>
    <t>90</t>
  </si>
  <si>
    <t>899431111</t>
  </si>
  <si>
    <t xml:space="preserve">Výšková úprava uličního vstupu nebo vpusti do 200 mm  zvýšením krycího hrnce, šoupěte nebo hydrantu bez úpravy armatur</t>
  </si>
  <si>
    <t>92</t>
  </si>
  <si>
    <t>"Rektifikace objektů na vodovodu" 37,000</t>
  </si>
  <si>
    <t>47</t>
  </si>
  <si>
    <t>899431222R</t>
  </si>
  <si>
    <t>Výšková úprava uličního vstupu plynovodních objektů do 200 mm zvýšením krycího prvku</t>
  </si>
  <si>
    <t>94</t>
  </si>
  <si>
    <t>"Rektifikace objektů na plynovodu" 12,000</t>
  </si>
  <si>
    <t>899431333R</t>
  </si>
  <si>
    <t>Výšková úprava uličního vstupu elektrických rozvodů do 200 mm zvýšením krycího prvku</t>
  </si>
  <si>
    <t>96</t>
  </si>
  <si>
    <t>"Rektifikace objektů na elektrických rozvodech" 5,000</t>
  </si>
  <si>
    <t>49</t>
  </si>
  <si>
    <t>899431444R</t>
  </si>
  <si>
    <t>Výšková úprava uličního vstupu neznámých správců do 200 mm zvýšením krycího prvku</t>
  </si>
  <si>
    <t>98</t>
  </si>
  <si>
    <t>"Rektifikace objektů neznámých správců" 13,000</t>
  </si>
  <si>
    <t>899824715R</t>
  </si>
  <si>
    <t>Výměna povrchových znaků neznámých správců</t>
  </si>
  <si>
    <t>100</t>
  </si>
  <si>
    <t>51</t>
  </si>
  <si>
    <t>899824716R</t>
  </si>
  <si>
    <t>Výměna povrchových znaků na elektrických rozvodech</t>
  </si>
  <si>
    <t>102</t>
  </si>
  <si>
    <t>899824717R</t>
  </si>
  <si>
    <t>Výměna povrchových znaků na plynovodu</t>
  </si>
  <si>
    <t>104</t>
  </si>
  <si>
    <t>Ostatní konstrukce a práce, bourání</t>
  </si>
  <si>
    <t>53</t>
  </si>
  <si>
    <t>915111112</t>
  </si>
  <si>
    <t xml:space="preserve">Vodorovné dopravní značení stříkané barvou  dělící čára šířky 125 mm souvislá bílá retroreflexní</t>
  </si>
  <si>
    <t>106</t>
  </si>
  <si>
    <t>P</t>
  </si>
  <si>
    <t>Poznámka k položce:_x000d_
Poznámka k položce: Cena v místě obvyklá.</t>
  </si>
  <si>
    <t>"V1a (0,125) - odměřeno ze situace" 164,000</t>
  </si>
  <si>
    <t>915111122</t>
  </si>
  <si>
    <t xml:space="preserve">Vodorovné dopravní značení stříkané barvou  dělící čára šířky 125 mm přerušovaná bílá retroreflexní</t>
  </si>
  <si>
    <t>108</t>
  </si>
  <si>
    <t>"V2b (1,5/1,5/0,125) - odměřeno ze situace" 144,000</t>
  </si>
  <si>
    <t>"V2b (1,5/1,5/0,125) - odměřeno ze situace - po PEEJ JET" 77,000</t>
  </si>
  <si>
    <t>"V2b (3/6/0,125) - odměřeno ze situace" 150,000</t>
  </si>
  <si>
    <t>"V2b (3/6/0,125) - odměřeno ze situace - po PEEJ JET" 140,000</t>
  </si>
  <si>
    <t>"V2b (3/1,5/0,125) - odměřeno ze situace - po PEEJ JET" 114,000</t>
  </si>
  <si>
    <t>55</t>
  </si>
  <si>
    <t>915111126</t>
  </si>
  <si>
    <t xml:space="preserve">Vodorovné dopravní značení stříkané barvou  dělící čára šířky 125 mm přerušovaná žlutá retroreflexní</t>
  </si>
  <si>
    <t>110</t>
  </si>
  <si>
    <t>"V12b - předpoklad délky 2,0m" 140*2,0</t>
  </si>
  <si>
    <t>915121112</t>
  </si>
  <si>
    <t xml:space="preserve">Vodorovné dopravní značení stříkané barvou  vodící čára bílá šířky 250 mm souvislá retroreflexní</t>
  </si>
  <si>
    <t>112</t>
  </si>
  <si>
    <t>"V4 (0,25) - odměřeno ze situace - po PEEJ JET" 143,000</t>
  </si>
  <si>
    <t>"V5 (0,50) - odměřeno ze situace" 27,000*2</t>
  </si>
  <si>
    <t>57</t>
  </si>
  <si>
    <t>915121122</t>
  </si>
  <si>
    <t xml:space="preserve">Vodorovné dopravní značení stříkané barvou  vodící čára bílá šířky 250 mm přerušovaná retroreflexní</t>
  </si>
  <si>
    <t>114</t>
  </si>
  <si>
    <t>"V2b (1,5/1,5/0,25) - odměřeno ze situace" 334,000</t>
  </si>
  <si>
    <t>"V2b (1,5/1,5/0,25) - odměřeno ze situace - po PEEJ JET" 82,000</t>
  </si>
  <si>
    <t>"V2b (3/1,5/0,25) - odměřeno ze situace" 419,000</t>
  </si>
  <si>
    <t>915131112</t>
  </si>
  <si>
    <t xml:space="preserve">Vodorovné dopravní značení stříkané barvou  přechody pro chodce, šipky, symboly bílé retroreflexní</t>
  </si>
  <si>
    <t>116</t>
  </si>
  <si>
    <t>"V7a (š.4m) - odměřeno ze situace" 98,00*4</t>
  </si>
  <si>
    <t>"V7a (š.4m) - odměřeno ze situace - po PEEJ JET" 33,00*4</t>
  </si>
  <si>
    <t>"V7a (š.4m) s vodícím pásem - odměřeno ze situace" 9,00*4</t>
  </si>
  <si>
    <t>"V9a - 28 kusů" 28*1,5*1,0</t>
  </si>
  <si>
    <t>"V13a (0,50m)" 46*4,0</t>
  </si>
  <si>
    <t>"V13a (0,50m) - po PEEJ JET" 19*4,0</t>
  </si>
  <si>
    <t>"V15 - A12" 8*1,5*1,5</t>
  </si>
  <si>
    <t>"V15 - A12 - po PEEJ JET" 2*1,5*1,5</t>
  </si>
  <si>
    <t>"V15 - POZOR" 4*1,5*1,5</t>
  </si>
  <si>
    <t>"V15 - DĚTI" 4*1,5*1,5</t>
  </si>
  <si>
    <t>"V15 - ŠKOLA" 4*1,5*1,5</t>
  </si>
  <si>
    <t>"V19 - prostor pro cyklisty" 5*2,50*2,50</t>
  </si>
  <si>
    <t>59</t>
  </si>
  <si>
    <t>915211112</t>
  </si>
  <si>
    <t xml:space="preserve">Vodorovné dopravní značení stříkaným plastem  dělící čára šířky 125 mm souvislá bílá retroreflexní</t>
  </si>
  <si>
    <t>118</t>
  </si>
  <si>
    <t>915211122</t>
  </si>
  <si>
    <t xml:space="preserve">Vodorovné dopravní značení stříkaným plastem  dělící čára šířky 125 mm přerušovaná bílá retroreflexní</t>
  </si>
  <si>
    <t>120</t>
  </si>
  <si>
    <t>61</t>
  </si>
  <si>
    <t>915211126</t>
  </si>
  <si>
    <t xml:space="preserve">Vodorovné dopravní značení stříkaným plastem  dělící čára šířky 125 mm přerušovaná žlutá retroreflexní</t>
  </si>
  <si>
    <t>122</t>
  </si>
  <si>
    <t>915221112</t>
  </si>
  <si>
    <t xml:space="preserve">Vodorovné dopravní značení stříkaným plastem  vodící čára bílá šířky 250 mm souvislá retroreflexní</t>
  </si>
  <si>
    <t>124</t>
  </si>
  <si>
    <t>63</t>
  </si>
  <si>
    <t>915221122</t>
  </si>
  <si>
    <t xml:space="preserve">Vodorovné dopravní značení stříkaným plastem  vodící čára bílá šířky 250 mm přerušovaná retroreflexní</t>
  </si>
  <si>
    <t>126</t>
  </si>
  <si>
    <t>915231112</t>
  </si>
  <si>
    <t xml:space="preserve">Vodorovné dopravní značení stříkaným plastem  přechody pro chodce, šipky, symboly nápisy bílé retroreflexní</t>
  </si>
  <si>
    <t>128</t>
  </si>
  <si>
    <t>65</t>
  </si>
  <si>
    <t>915321115</t>
  </si>
  <si>
    <t xml:space="preserve">Vodorovné značení předformovaným termoplastem  vodící pás pro slabozraké z 6 proužků</t>
  </si>
  <si>
    <t>130</t>
  </si>
  <si>
    <t>915611111</t>
  </si>
  <si>
    <t xml:space="preserve">Předznačení pro vodorovné značení  stříkané barvou nebo prováděné z nátěrových hmot liniové dělicí čáry, vodicí proužky</t>
  </si>
  <si>
    <t>132</t>
  </si>
  <si>
    <t>67</t>
  </si>
  <si>
    <t>915621111</t>
  </si>
  <si>
    <t xml:space="preserve">Předznačení pro vodorovné značení  stříkané barvou nebo prováděné z nátěrových hmot plošné šipky, symboly, nápisy</t>
  </si>
  <si>
    <t>134</t>
  </si>
  <si>
    <t>919112211</t>
  </si>
  <si>
    <t xml:space="preserve">Řezání dilatačních spár v živičném krytu  vytvoření komůrky pro těsnící zálivku šířky 10 mm, hloubky 15 mm</t>
  </si>
  <si>
    <t>136</t>
  </si>
  <si>
    <t>"Úzké trhliny - předpoklad na ploše 1716m2" 1716,000</t>
  </si>
  <si>
    <t>69</t>
  </si>
  <si>
    <t>919121211</t>
  </si>
  <si>
    <t xml:space="preserve">Utěsnění dilatačních spár zálivkou za studena  v cementobetonovém nebo živičném krytu včetně adhezního nátěru bez těsnicího profilu pod zálivkou, pro komůrky šířky 10 mm, hloubky 15 mm</t>
  </si>
  <si>
    <t>138</t>
  </si>
  <si>
    <t>919731122</t>
  </si>
  <si>
    <t xml:space="preserve">Zarovnání styčné plochy podkladu nebo krytu podél vybourané části komunikace nebo zpevněné plochy  živičné tl. přes 50 do 100 mm</t>
  </si>
  <si>
    <t>140</t>
  </si>
  <si>
    <t>"Odměřeno ze situace - asfalt" 1035,000</t>
  </si>
  <si>
    <t>"Odměřeno ze situace - asfalt" 1856,000</t>
  </si>
  <si>
    <t>71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</si>
  <si>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</si>
  <si>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</si>
  <si>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142</t>
  </si>
  <si>
    <t>919735112</t>
  </si>
  <si>
    <t xml:space="preserve">Řezání stávajícího živičného krytu nebo podkladu  hloubky přes 50 do 100 mm</t>
  </si>
  <si>
    <t>144</t>
  </si>
  <si>
    <t>73</t>
  </si>
  <si>
    <t>938908411</t>
  </si>
  <si>
    <t>Čištění vozovek splachováním vodou povrchu podkladu nebo krytu živičného, betonového nebo dlážděného</t>
  </si>
  <si>
    <t>146</t>
  </si>
  <si>
    <t>948752417R</t>
  </si>
  <si>
    <t>Pryžový dopravní ostrůvek skládaný</t>
  </si>
  <si>
    <t>148</t>
  </si>
  <si>
    <t>75</t>
  </si>
  <si>
    <t>966007121</t>
  </si>
  <si>
    <t xml:space="preserve">Odstranění vodorovného dopravního značení frézováním  značeného plastem čáry šířky do 125 mm</t>
  </si>
  <si>
    <t>150</t>
  </si>
  <si>
    <t>966007122</t>
  </si>
  <si>
    <t xml:space="preserve">Odstranění vodorovného dopravního značení frézováním  značeného plastem čáry šířky do 250 mm</t>
  </si>
  <si>
    <t>152</t>
  </si>
  <si>
    <t>77</t>
  </si>
  <si>
    <t>966007123</t>
  </si>
  <si>
    <t xml:space="preserve">Odstranění vodorovného dopravního značení frézováním  značeného plastem plošného</t>
  </si>
  <si>
    <t>154</t>
  </si>
  <si>
    <t>979071112</t>
  </si>
  <si>
    <t xml:space="preserve">Očištění vybouraných dlažebních kostek  od spojovacího materiálu, s uložením očištěných kostek na skládku, s odklizením odpadových hmot na hromady a s odklizením vybouraných kostek na vzdálenost do 3 m velkých, s původním vyplněním spár živicí nebo cementovou maltou</t>
  </si>
  <si>
    <t>156</t>
  </si>
  <si>
    <t>79</t>
  </si>
  <si>
    <t>979071121</t>
  </si>
  <si>
    <t xml:space="preserve">Očištění vybouraných dlažebních kostek  od spojovacího materiálu, s uložením očištěných kostek na skládku, s odklizením odpadových hmot na hromady a s odklizením vybouraných kostek na vzdálenost do 3 m drobných, s původním vyplněním spár kamenivem těženým</t>
  </si>
  <si>
    <t>158</t>
  </si>
  <si>
    <t>985624174R</t>
  </si>
  <si>
    <t>Obnova indukčních/detekčních smyšek SSZ</t>
  </si>
  <si>
    <t>160</t>
  </si>
  <si>
    <t>81</t>
  </si>
  <si>
    <t>998050025R</t>
  </si>
  <si>
    <t>Odkup živičného materiálu</t>
  </si>
  <si>
    <t>t</t>
  </si>
  <si>
    <t>162</t>
  </si>
  <si>
    <t>878,208+878,208+219,648+150,942</t>
  </si>
  <si>
    <t>997</t>
  </si>
  <si>
    <t>Přesun sutě</t>
  </si>
  <si>
    <t>997002511</t>
  </si>
  <si>
    <t xml:space="preserve">Vodorovné přemístění suti a vybouraných hmot  bez naložení, se složením a hrubým urovnáním na vzdálenost do 1 km</t>
  </si>
  <si>
    <t>164</t>
  </si>
  <si>
    <t>83</t>
  </si>
  <si>
    <t>997002519</t>
  </si>
  <si>
    <t xml:space="preserve">Vodorovné přemístění suti a vybouraných hmot  bez naložení, se složením a hrubým urovnáním Příplatek k ceně za každý další i započatý 1 km přes 1 km</t>
  </si>
  <si>
    <t>166</t>
  </si>
  <si>
    <t>997013861</t>
  </si>
  <si>
    <t>Poplatek za uložení stavebního odpadu na recyklační skládce (skládkovné) z prostého betonu zatříděného do Katalogu odpadů pod kódem 17 01 01</t>
  </si>
  <si>
    <t>168</t>
  </si>
  <si>
    <t>85</t>
  </si>
  <si>
    <t>997013875</t>
  </si>
  <si>
    <t>Poplatek za uložení stavebního odpadu na recyklační skládce (skládkovné) asfaltového bez obsahu dehtu zatříděného do Katalogu odpadů pod kódem 17 03 02</t>
  </si>
  <si>
    <t>170</t>
  </si>
  <si>
    <t>997221611</t>
  </si>
  <si>
    <t xml:space="preserve">Nakládání na dopravní prostředky  pro vodorovnou dopravu suti</t>
  </si>
  <si>
    <t>172</t>
  </si>
  <si>
    <t>"Suť živice" 878,208+878,208+219,648+150,942</t>
  </si>
  <si>
    <t>"Suť beton" 1,248</t>
  </si>
  <si>
    <t>998</t>
  </si>
  <si>
    <t>Přesun hmot</t>
  </si>
  <si>
    <t>87</t>
  </si>
  <si>
    <t>998225111</t>
  </si>
  <si>
    <t xml:space="preserve">Přesun hmot pro komunikace s krytem z kameniva, monolitickým betonovým nebo živičným  dopravní vzdálenost do 200 m jakékoliv délky objektu</t>
  </si>
  <si>
    <t>174</t>
  </si>
  <si>
    <t>998225191</t>
  </si>
  <si>
    <t xml:space="preserve">Přesun hmot pro komunikace s krytem z kameniva, monolitickým betonovým nebo živičným  Příplatek k ceně za zvětšený přesun přes vymezenou největší dopravní vzdálenost do 1000 m</t>
  </si>
  <si>
    <t>176</t>
  </si>
  <si>
    <t>VRN - Vedlejší rozpočtové...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</si>
  <si>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</si>
  <si>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</si>
  <si>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</si>
  <si>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</si>
  <si>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Vedlejší rozpočtové náklady</t>
  </si>
  <si>
    <t>VRN3</t>
  </si>
  <si>
    <t>Zařízení staveniště</t>
  </si>
  <si>
    <t>030001000</t>
  </si>
  <si>
    <t>kpl</t>
  </si>
  <si>
    <t>VRN6</t>
  </si>
  <si>
    <t>Územní vlivy</t>
  </si>
  <si>
    <t>060001000</t>
  </si>
  <si>
    <t>VRN7</t>
  </si>
  <si>
    <t>Provozní vlivy</t>
  </si>
  <si>
    <t>070001000</t>
  </si>
  <si>
    <t>ON - Ostatní náklady</t>
  </si>
  <si>
    <t xml:space="preserve">    VRN1 - Průzkumné, geodetické a projektové práce</t>
  </si>
  <si>
    <t xml:space="preserve">    VRN4 - Inženýrská činnost</t>
  </si>
  <si>
    <t xml:space="preserve">    VRN7 - </t>
  </si>
  <si>
    <t>VRN1</t>
  </si>
  <si>
    <t>Průzkumné, geodetické a projektové práce</t>
  </si>
  <si>
    <t>011434000R</t>
  </si>
  <si>
    <t>Měření hluku před a po dokončení stavby včetně vyhodnocení</t>
  </si>
  <si>
    <t>012103000</t>
  </si>
  <si>
    <t>Geodetické práce před výstavbou</t>
  </si>
  <si>
    <t>012203000</t>
  </si>
  <si>
    <t>Geodetické práce při provádění stavby</t>
  </si>
  <si>
    <t>012303000</t>
  </si>
  <si>
    <t>Geodetické práce po výstavbě</t>
  </si>
  <si>
    <t>013244000</t>
  </si>
  <si>
    <t>Dokumentace pro provádění stavby - dopracování</t>
  </si>
  <si>
    <t>013254000</t>
  </si>
  <si>
    <t>Dokumentace skutečného provedení stavby</t>
  </si>
  <si>
    <t>VRN4</t>
  </si>
  <si>
    <t>Inženýrská činnost</t>
  </si>
  <si>
    <t>041403000</t>
  </si>
  <si>
    <t>Koordinátor BOZP na staveništi</t>
  </si>
  <si>
    <t>072103002</t>
  </si>
  <si>
    <t>Projednání DIO a zajištění DIR komunikace I. třídy</t>
  </si>
  <si>
    <t>446601632</t>
  </si>
  <si>
    <t>072103022</t>
  </si>
  <si>
    <t>Zajištění DIO komunikace I. třídy - realizace</t>
  </si>
  <si>
    <t>1024</t>
  </si>
  <si>
    <t>-1115839689</t>
  </si>
  <si>
    <t>043194000</t>
  </si>
  <si>
    <t>Ostatní zkoušky</t>
  </si>
  <si>
    <t>-434092914</t>
  </si>
  <si>
    <t>045002000</t>
  </si>
  <si>
    <t>Kompletační a koordinační činnost</t>
  </si>
  <si>
    <t>-682227182</t>
  </si>
  <si>
    <t>049330550R</t>
  </si>
  <si>
    <t>Zaměření a vytyčení sítí</t>
  </si>
  <si>
    <t>806074646</t>
  </si>
  <si>
    <t>047202547R</t>
  </si>
  <si>
    <t>infotabule</t>
  </si>
  <si>
    <t>ks</t>
  </si>
  <si>
    <t>1074074928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</si>
</sst>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38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40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56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58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57</v>
      </c>
      <c r="AI60" s="42"/>
      <c r="AJ60" s="42"/>
      <c r="AK60" s="42"/>
      <c r="AL60" s="42"/>
      <c r="AM60" s="64" t="s">
        <v>58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60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58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57</v>
      </c>
      <c r="AI75" s="42"/>
      <c r="AJ75" s="42"/>
      <c r="AK75" s="42"/>
      <c r="AL75" s="42"/>
      <c r="AM75" s="64" t="s">
        <v>58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Jana Želivského, 1. etp. Sjízdnost komunikace, č. akce 1000039-1_editovatelne 29.6.2020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ulice Jana Želivského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14. 6. 2020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Technická správa komunikací hl. m. Prahy a.s.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DIPRO, spol s r.o.</v>
      </c>
      <c r="AN89" s="71"/>
      <c r="AO89" s="71"/>
      <c r="AP89" s="71"/>
      <c r="AQ89" s="40"/>
      <c r="AR89" s="44"/>
      <c r="AS89" s="81" t="s">
        <v>62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TMI Building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63</v>
      </c>
      <c r="D92" s="94"/>
      <c r="E92" s="94"/>
      <c r="F92" s="94"/>
      <c r="G92" s="94"/>
      <c r="H92" s="95"/>
      <c r="I92" s="96" t="s">
        <v>64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65</v>
      </c>
      <c r="AH92" s="94"/>
      <c r="AI92" s="94"/>
      <c r="AJ92" s="94"/>
      <c r="AK92" s="94"/>
      <c r="AL92" s="94"/>
      <c r="AM92" s="94"/>
      <c r="AN92" s="96" t="s">
        <v>66</v>
      </c>
      <c r="AO92" s="94"/>
      <c r="AP92" s="98"/>
      <c r="AQ92" s="99" t="s">
        <v>67</v>
      </c>
      <c r="AR92" s="44"/>
      <c r="AS92" s="100" t="s">
        <v>68</v>
      </c>
      <c r="AT92" s="101" t="s">
        <v>69</v>
      </c>
      <c r="AU92" s="101" t="s">
        <v>70</v>
      </c>
      <c r="AV92" s="101" t="s">
        <v>71</v>
      </c>
      <c r="AW92" s="101" t="s">
        <v>72</v>
      </c>
      <c r="AX92" s="101" t="s">
        <v>73</v>
      </c>
      <c r="AY92" s="101" t="s">
        <v>74</v>
      </c>
      <c r="AZ92" s="101" t="s">
        <v>75</v>
      </c>
      <c r="BA92" s="101" t="s">
        <v>76</v>
      </c>
      <c r="BB92" s="101" t="s">
        <v>77</v>
      </c>
      <c r="BC92" s="101" t="s">
        <v>78</v>
      </c>
      <c r="BD92" s="102" t="s">
        <v>79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80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81</v>
      </c>
      <c r="BT94" s="117" t="s">
        <v>82</v>
      </c>
      <c r="BU94" s="118" t="s">
        <v>83</v>
      </c>
      <c r="BV94" s="117" t="s">
        <v>84</v>
      </c>
      <c r="BW94" s="117" t="s">
        <v>5</v>
      </c>
      <c r="BX94" s="117" t="s">
        <v>85</v>
      </c>
      <c r="CL94" s="117" t="s">
        <v>1</v>
      </c>
    </row>
    <row r="95" s="7" customFormat="1" ht="16.5" customHeight="1">
      <c r="A95" s="119" t="s">
        <v>86</v>
      </c>
      <c r="B95" s="120"/>
      <c r="C95" s="121"/>
      <c r="D95" s="122" t="s">
        <v>87</v>
      </c>
      <c r="E95" s="122"/>
      <c r="F95" s="122"/>
      <c r="G95" s="122"/>
      <c r="H95" s="122"/>
      <c r="I95" s="123"/>
      <c r="J95" s="122" t="s">
        <v>88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100 -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89</v>
      </c>
      <c r="AR95" s="126"/>
      <c r="AS95" s="127">
        <v>0</v>
      </c>
      <c r="AT95" s="128">
        <f>ROUND(SUM(AV95:AW95),2)</f>
        <v>0</v>
      </c>
      <c r="AU95" s="129">
        <f>'SO 100 - Komunikace'!P124</f>
        <v>0</v>
      </c>
      <c r="AV95" s="128">
        <f>'SO 100 - Komunikace'!J33</f>
        <v>0</v>
      </c>
      <c r="AW95" s="128">
        <f>'SO 100 - Komunikace'!J34</f>
        <v>0</v>
      </c>
      <c r="AX95" s="128">
        <f>'SO 100 - Komunikace'!J35</f>
        <v>0</v>
      </c>
      <c r="AY95" s="128">
        <f>'SO 100 - Komunikace'!J36</f>
        <v>0</v>
      </c>
      <c r="AZ95" s="128">
        <f>'SO 100 - Komunikace'!F33</f>
        <v>0</v>
      </c>
      <c r="BA95" s="128">
        <f>'SO 100 - Komunikace'!F34</f>
        <v>0</v>
      </c>
      <c r="BB95" s="128">
        <f>'SO 100 - Komunikace'!F35</f>
        <v>0</v>
      </c>
      <c r="BC95" s="128">
        <f>'SO 100 - Komunikace'!F36</f>
        <v>0</v>
      </c>
      <c r="BD95" s="130">
        <f>'SO 100 - Komunikace'!F37</f>
        <v>0</v>
      </c>
      <c r="BE95" s="7"/>
      <c r="BT95" s="131" t="s">
        <v>14</v>
      </c>
      <c r="BV95" s="131" t="s">
        <v>84</v>
      </c>
      <c r="BW95" s="131" t="s">
        <v>90</v>
      </c>
      <c r="BX95" s="131" t="s">
        <v>5</v>
      </c>
      <c r="CL95" s="131" t="s">
        <v>1</v>
      </c>
      <c r="CM95" s="131" t="s">
        <v>91</v>
      </c>
    </row>
    <row r="96" s="7" customFormat="1" ht="16.5" customHeight="1">
      <c r="A96" s="119" t="s">
        <v>86</v>
      </c>
      <c r="B96" s="120"/>
      <c r="C96" s="121"/>
      <c r="D96" s="122" t="s">
        <v>92</v>
      </c>
      <c r="E96" s="122"/>
      <c r="F96" s="122"/>
      <c r="G96" s="122"/>
      <c r="H96" s="122"/>
      <c r="I96" s="123"/>
      <c r="J96" s="122" t="s">
        <v>93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'VRN - Vedlejší rozpočtové...'!J30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89</v>
      </c>
      <c r="AR96" s="126"/>
      <c r="AS96" s="127">
        <v>0</v>
      </c>
      <c r="AT96" s="128">
        <f>ROUND(SUM(AV96:AW96),2)</f>
        <v>0</v>
      </c>
      <c r="AU96" s="129">
        <f>'VRN - Vedlejší rozpočtové...'!P120</f>
        <v>0</v>
      </c>
      <c r="AV96" s="128">
        <f>'VRN - Vedlejší rozpočtové...'!J33</f>
        <v>0</v>
      </c>
      <c r="AW96" s="128">
        <f>'VRN - Vedlejší rozpočtové...'!J34</f>
        <v>0</v>
      </c>
      <c r="AX96" s="128">
        <f>'VRN - Vedlejší rozpočtové...'!J35</f>
        <v>0</v>
      </c>
      <c r="AY96" s="128">
        <f>'VRN - Vedlejší rozpočtové...'!J36</f>
        <v>0</v>
      </c>
      <c r="AZ96" s="128">
        <f>'VRN - Vedlejší rozpočtové...'!F33</f>
        <v>0</v>
      </c>
      <c r="BA96" s="128">
        <f>'VRN - Vedlejší rozpočtové...'!F34</f>
        <v>0</v>
      </c>
      <c r="BB96" s="128">
        <f>'VRN - Vedlejší rozpočtové...'!F35</f>
        <v>0</v>
      </c>
      <c r="BC96" s="128">
        <f>'VRN - Vedlejší rozpočtové...'!F36</f>
        <v>0</v>
      </c>
      <c r="BD96" s="130">
        <f>'VRN - Vedlejší rozpočtové...'!F37</f>
        <v>0</v>
      </c>
      <c r="BE96" s="7"/>
      <c r="BT96" s="131" t="s">
        <v>14</v>
      </c>
      <c r="BV96" s="131" t="s">
        <v>84</v>
      </c>
      <c r="BW96" s="131" t="s">
        <v>94</v>
      </c>
      <c r="BX96" s="131" t="s">
        <v>5</v>
      </c>
      <c r="CL96" s="131" t="s">
        <v>1</v>
      </c>
      <c r="CM96" s="131" t="s">
        <v>91</v>
      </c>
    </row>
    <row r="97" s="7" customFormat="1" ht="16.5" customHeight="1">
      <c r="A97" s="119" t="s">
        <v>86</v>
      </c>
      <c r="B97" s="120"/>
      <c r="C97" s="121"/>
      <c r="D97" s="122" t="s">
        <v>95</v>
      </c>
      <c r="E97" s="122"/>
      <c r="F97" s="122"/>
      <c r="G97" s="122"/>
      <c r="H97" s="122"/>
      <c r="I97" s="123"/>
      <c r="J97" s="122" t="s">
        <v>96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'ON - Ostatní náklady'!J30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89</v>
      </c>
      <c r="AR97" s="126"/>
      <c r="AS97" s="132">
        <v>0</v>
      </c>
      <c r="AT97" s="133">
        <f>ROUND(SUM(AV97:AW97),2)</f>
        <v>0</v>
      </c>
      <c r="AU97" s="134">
        <f>'ON - Ostatní náklady'!P120</f>
        <v>0</v>
      </c>
      <c r="AV97" s="133">
        <f>'ON - Ostatní náklady'!J33</f>
        <v>0</v>
      </c>
      <c r="AW97" s="133">
        <f>'ON - Ostatní náklady'!J34</f>
        <v>0</v>
      </c>
      <c r="AX97" s="133">
        <f>'ON - Ostatní náklady'!J35</f>
        <v>0</v>
      </c>
      <c r="AY97" s="133">
        <f>'ON - Ostatní náklady'!J36</f>
        <v>0</v>
      </c>
      <c r="AZ97" s="133">
        <f>'ON - Ostatní náklady'!F33</f>
        <v>0</v>
      </c>
      <c r="BA97" s="133">
        <f>'ON - Ostatní náklady'!F34</f>
        <v>0</v>
      </c>
      <c r="BB97" s="133">
        <f>'ON - Ostatní náklady'!F35</f>
        <v>0</v>
      </c>
      <c r="BC97" s="133">
        <f>'ON - Ostatní náklady'!F36</f>
        <v>0</v>
      </c>
      <c r="BD97" s="135">
        <f>'ON - Ostatní náklady'!F37</f>
        <v>0</v>
      </c>
      <c r="BE97" s="7"/>
      <c r="BT97" s="131" t="s">
        <v>14</v>
      </c>
      <c r="BV97" s="131" t="s">
        <v>84</v>
      </c>
      <c r="BW97" s="131" t="s">
        <v>97</v>
      </c>
      <c r="BX97" s="131" t="s">
        <v>5</v>
      </c>
      <c r="CL97" s="131" t="s">
        <v>1</v>
      </c>
      <c r="CM97" s="131" t="s">
        <v>91</v>
      </c>
    </row>
    <row r="98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sheet="1" formatColumns="0" formatRows="0" objects="1" scenarios="1" spinCount="100000" saltValue="TQ08B3yevnyuDeJGxt/0pQpYWfzHJcrztZkGYMNzNPE5RTyvpGbPUVaEm0r7XKewa5gS03qH+tUshe7FihhkxA==" hashValue="LQ6WaXuBL0dN+eL64G2qicrgloGIgindFFhWE4K33Er+Lfv7FSlrdpd0igTaPOjful9rWwcrJ2bCU+BezWduEA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0 - Komunikace'!C2" display="/"/>
    <hyperlink ref="A96" location="'VRN - Vedlejší rozpočtové...'!C2" display="/"/>
    <hyperlink ref="A97" location="'ON - Ostatní náklad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91</v>
      </c>
    </row>
    <row r="4" s="1" customFormat="1" ht="24.96" customHeight="1">
      <c r="B4" s="20"/>
      <c r="D4" s="140" t="s">
        <v>98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23.25" customHeight="1">
      <c r="B7" s="20"/>
      <c r="E7" s="143" t="str">
        <f>'Rekapitulace stavby'!K6</f>
        <v>Jana Želivského, 1. etp. Sjízdnost komunikace, č. akce 1000039-1_editovatelne 29.6.2020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100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101</v>
      </c>
      <c r="G12" s="38"/>
      <c r="H12" s="38"/>
      <c r="I12" s="147" t="s">
        <v>22</v>
      </c>
      <c r="J12" s="148" t="str">
        <f>'Rekapitulace stavby'!AN8</f>
        <v>14. 6. 2020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03447286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IF('Rekapitulace stavby'!E11="","",'Rekapitulace stavby'!E11)</f>
        <v>Technická správa komunikací hl. m. Prahy a.s.</v>
      </c>
      <c r="F15" s="38"/>
      <c r="G15" s="38"/>
      <c r="H15" s="38"/>
      <c r="I15" s="147" t="s">
        <v>28</v>
      </c>
      <c r="J15" s="146" t="str">
        <f>IF('Rekapitulace stavby'!AN11="","",'Rekapitulace stavby'!AN11)</f>
        <v>CZ03447286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>48592722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IF('Rekapitulace stavby'!E17="","",'Rekapitulace stavby'!E17)</f>
        <v>DIPRO, spol s r.o.</v>
      </c>
      <c r="F21" s="38"/>
      <c r="G21" s="38"/>
      <c r="H21" s="38"/>
      <c r="I21" s="147" t="s">
        <v>28</v>
      </c>
      <c r="J21" s="146" t="str">
        <f>IF('Rekapitulace stavby'!AN17="","",'Rekapitulace stavby'!AN17)</f>
        <v>CZ48592722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>05733171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>TMI Building s.r.o.</v>
      </c>
      <c r="F24" s="38"/>
      <c r="G24" s="38"/>
      <c r="H24" s="38"/>
      <c r="I24" s="147" t="s">
        <v>28</v>
      </c>
      <c r="J24" s="146" t="str">
        <f>IF('Rekapitulace stavby'!AN20="","",'Rekapitulace stavby'!AN20)</f>
        <v>CZ05733171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41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42</v>
      </c>
      <c r="E30" s="38"/>
      <c r="F30" s="38"/>
      <c r="G30" s="38"/>
      <c r="H30" s="38"/>
      <c r="I30" s="144"/>
      <c r="J30" s="157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44</v>
      </c>
      <c r="G32" s="38"/>
      <c r="H32" s="38"/>
      <c r="I32" s="159" t="s">
        <v>43</v>
      </c>
      <c r="J32" s="158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46</v>
      </c>
      <c r="E33" s="142" t="s">
        <v>47</v>
      </c>
      <c r="F33" s="161">
        <f>ROUND((SUM(BE124:BE393)),  2)</f>
        <v>0</v>
      </c>
      <c r="G33" s="38"/>
      <c r="H33" s="38"/>
      <c r="I33" s="162">
        <v>0.20999999999999999</v>
      </c>
      <c r="J33" s="161">
        <f>ROUND(((SUM(BE124:BE393))*I33),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48</v>
      </c>
      <c r="F34" s="161">
        <f>ROUND((SUM(BF124:BF393)),  2)</f>
        <v>0</v>
      </c>
      <c r="G34" s="38"/>
      <c r="H34" s="38"/>
      <c r="I34" s="162">
        <v>0.14999999999999999</v>
      </c>
      <c r="J34" s="161">
        <f>ROUND(((SUM(BF124:BF393))*I34),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49</v>
      </c>
      <c r="F35" s="161">
        <f>ROUND((SUM(BG124:BG393)),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50</v>
      </c>
      <c r="F36" s="161">
        <f>ROUND((SUM(BH124:BH393)),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51</v>
      </c>
      <c r="F37" s="161">
        <f>ROUND((SUM(BI124:BI393)),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52</v>
      </c>
      <c r="E39" s="165"/>
      <c r="F39" s="165"/>
      <c r="G39" s="166" t="s">
        <v>53</v>
      </c>
      <c r="H39" s="167" t="s">
        <v>54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55</v>
      </c>
      <c r="E50" s="172"/>
      <c r="F50" s="172"/>
      <c r="G50" s="171" t="s">
        <v>56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57</v>
      </c>
      <c r="E61" s="175"/>
      <c r="F61" s="176" t="s">
        <v>58</v>
      </c>
      <c r="G61" s="174" t="s">
        <v>57</v>
      </c>
      <c r="H61" s="175"/>
      <c r="I61" s="177"/>
      <c r="J61" s="178" t="s">
        <v>58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59</v>
      </c>
      <c r="E65" s="179"/>
      <c r="F65" s="179"/>
      <c r="G65" s="171" t="s">
        <v>60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57</v>
      </c>
      <c r="E76" s="175"/>
      <c r="F76" s="176" t="s">
        <v>58</v>
      </c>
      <c r="G76" s="174" t="s">
        <v>57</v>
      </c>
      <c r="H76" s="175"/>
      <c r="I76" s="177"/>
      <c r="J76" s="178" t="s">
        <v>58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87" t="str">
        <f>E7</f>
        <v>Jana Želivského, 1. etp. Sjízdnost komunikace, č. akce 1000039-1_editovatelne 29.6.2020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100 - Komunikace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14. 6. 2020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7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103</v>
      </c>
      <c r="D94" s="189"/>
      <c r="E94" s="189"/>
      <c r="F94" s="189"/>
      <c r="G94" s="189"/>
      <c r="H94" s="189"/>
      <c r="I94" s="190"/>
      <c r="J94" s="191" t="s">
        <v>104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105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="9" customFormat="1" ht="24.96" customHeight="1">
      <c r="A97" s="9"/>
      <c r="B97" s="193"/>
      <c r="C97" s="194"/>
      <c r="D97" s="195" t="s">
        <v>107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108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109</v>
      </c>
      <c r="E99" s="203"/>
      <c r="F99" s="203"/>
      <c r="G99" s="203"/>
      <c r="H99" s="203"/>
      <c r="I99" s="204"/>
      <c r="J99" s="205">
        <f>J139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110</v>
      </c>
      <c r="E100" s="203"/>
      <c r="F100" s="203"/>
      <c r="G100" s="203"/>
      <c r="H100" s="203"/>
      <c r="I100" s="204"/>
      <c r="J100" s="205">
        <f>J144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111</v>
      </c>
      <c r="E101" s="203"/>
      <c r="F101" s="203"/>
      <c r="G101" s="203"/>
      <c r="H101" s="203"/>
      <c r="I101" s="204"/>
      <c r="J101" s="205">
        <f>J155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112</v>
      </c>
      <c r="E102" s="203"/>
      <c r="F102" s="203"/>
      <c r="G102" s="203"/>
      <c r="H102" s="203"/>
      <c r="I102" s="204"/>
      <c r="J102" s="205">
        <f>J224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113</v>
      </c>
      <c r="E103" s="203"/>
      <c r="F103" s="203"/>
      <c r="G103" s="203"/>
      <c r="H103" s="203"/>
      <c r="I103" s="204"/>
      <c r="J103" s="205">
        <f>J382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114</v>
      </c>
      <c r="E104" s="203"/>
      <c r="F104" s="203"/>
      <c r="G104" s="203"/>
      <c r="H104" s="203"/>
      <c r="I104" s="204"/>
      <c r="J104" s="205">
        <f>J391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115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3.25" customHeight="1">
      <c r="A114" s="38"/>
      <c r="B114" s="39"/>
      <c r="C114" s="40"/>
      <c r="D114" s="40"/>
      <c r="E114" s="187" t="str">
        <f>E7</f>
        <v>Jana Želivského, 1. etp. Sjízdnost komunikace, č. akce 1000039-1_editovatelne 29.6.2020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99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SO 100 - Komunikace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147" t="s">
        <v>22</v>
      </c>
      <c r="J118" s="79" t="str">
        <f>IF(J12="","",J12)</f>
        <v>14. 6. 2020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>Technická správa komunikací hl. m. Prahy a.s.</v>
      </c>
      <c r="G120" s="40"/>
      <c r="H120" s="40"/>
      <c r="I120" s="147" t="s">
        <v>32</v>
      </c>
      <c r="J120" s="36" t="str">
        <f>E21</f>
        <v>DIPRO, spol 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30</v>
      </c>
      <c r="D121" s="40"/>
      <c r="E121" s="40"/>
      <c r="F121" s="27" t="str">
        <f>IF(E18="","",E18)</f>
        <v>Vyplň údaj</v>
      </c>
      <c r="G121" s="40"/>
      <c r="H121" s="40"/>
      <c r="I121" s="147" t="s">
        <v>37</v>
      </c>
      <c r="J121" s="36" t="str">
        <f>E24</f>
        <v>TMI Building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207"/>
      <c r="B123" s="208"/>
      <c r="C123" s="209" t="s">
        <v>116</v>
      </c>
      <c r="D123" s="210" t="s">
        <v>67</v>
      </c>
      <c r="E123" s="210" t="s">
        <v>63</v>
      </c>
      <c r="F123" s="210" t="s">
        <v>64</v>
      </c>
      <c r="G123" s="210" t="s">
        <v>117</v>
      </c>
      <c r="H123" s="210" t="s">
        <v>118</v>
      </c>
      <c r="I123" s="211" t="s">
        <v>119</v>
      </c>
      <c r="J123" s="210" t="s">
        <v>104</v>
      </c>
      <c r="K123" s="212" t="s">
        <v>120</v>
      </c>
      <c r="L123" s="213"/>
      <c r="M123" s="100" t="s">
        <v>1</v>
      </c>
      <c r="N123" s="101" t="s">
        <v>46</v>
      </c>
      <c r="O123" s="101" t="s">
        <v>121</v>
      </c>
      <c r="P123" s="101" t="s">
        <v>122</v>
      </c>
      <c r="Q123" s="101" t="s">
        <v>123</v>
      </c>
      <c r="R123" s="101" t="s">
        <v>124</v>
      </c>
      <c r="S123" s="101" t="s">
        <v>125</v>
      </c>
      <c r="T123" s="102" t="s">
        <v>126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="2" customFormat="1" ht="22.8" customHeight="1">
      <c r="A124" s="38"/>
      <c r="B124" s="39"/>
      <c r="C124" s="107" t="s">
        <v>127</v>
      </c>
      <c r="D124" s="40"/>
      <c r="E124" s="40"/>
      <c r="F124" s="40"/>
      <c r="G124" s="40"/>
      <c r="H124" s="40"/>
      <c r="I124" s="144"/>
      <c r="J124" s="214">
        <f>BK124</f>
        <v>0</v>
      </c>
      <c r="K124" s="40"/>
      <c r="L124" s="44"/>
      <c r="M124" s="103"/>
      <c r="N124" s="215"/>
      <c r="O124" s="104"/>
      <c r="P124" s="216">
        <f>P125</f>
        <v>0</v>
      </c>
      <c r="Q124" s="104"/>
      <c r="R124" s="216">
        <f>R125</f>
        <v>0</v>
      </c>
      <c r="S124" s="104"/>
      <c r="T124" s="217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81</v>
      </c>
      <c r="AU124" s="17" t="s">
        <v>106</v>
      </c>
      <c r="BK124" s="218">
        <f>BK125</f>
        <v>0</v>
      </c>
    </row>
    <row r="125" s="12" customFormat="1" ht="25.92" customHeight="1">
      <c r="A125" s="12"/>
      <c r="B125" s="219"/>
      <c r="C125" s="220"/>
      <c r="D125" s="221" t="s">
        <v>81</v>
      </c>
      <c r="E125" s="222" t="s">
        <v>128</v>
      </c>
      <c r="F125" s="222" t="s">
        <v>129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P126+P139+P144+P155+P224+P382+P391</f>
        <v>0</v>
      </c>
      <c r="Q125" s="227"/>
      <c r="R125" s="228">
        <f>R126+R139+R144+R155+R224+R382+R391</f>
        <v>0</v>
      </c>
      <c r="S125" s="227"/>
      <c r="T125" s="229">
        <f>T126+T139+T144+T155+T224+T382+T391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14</v>
      </c>
      <c r="AT125" s="231" t="s">
        <v>81</v>
      </c>
      <c r="AU125" s="231" t="s">
        <v>82</v>
      </c>
      <c r="AY125" s="230" t="s">
        <v>130</v>
      </c>
      <c r="BK125" s="232">
        <f>BK126+BK139+BK144+BK155+BK224+BK382+BK391</f>
        <v>0</v>
      </c>
    </row>
    <row r="126" s="12" customFormat="1" ht="22.8" customHeight="1">
      <c r="A126" s="12"/>
      <c r="B126" s="219"/>
      <c r="C126" s="220"/>
      <c r="D126" s="221" t="s">
        <v>81</v>
      </c>
      <c r="E126" s="233" t="s">
        <v>14</v>
      </c>
      <c r="F126" s="233" t="s">
        <v>131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SUM(P127:P138)</f>
        <v>0</v>
      </c>
      <c r="Q126" s="227"/>
      <c r="R126" s="228">
        <f>SUM(R127:R138)</f>
        <v>0</v>
      </c>
      <c r="S126" s="227"/>
      <c r="T126" s="229">
        <f>SUM(T127:T138)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14</v>
      </c>
      <c r="AT126" s="231" t="s">
        <v>81</v>
      </c>
      <c r="AU126" s="231" t="s">
        <v>14</v>
      </c>
      <c r="AY126" s="230" t="s">
        <v>130</v>
      </c>
      <c r="BK126" s="232">
        <f>SUM(BK127:BK138)</f>
        <v>0</v>
      </c>
    </row>
    <row r="127" s="2" customFormat="1" ht="44.25" customHeight="1">
      <c r="A127" s="38"/>
      <c r="B127" s="39"/>
      <c r="C127" s="235" t="s">
        <v>14</v>
      </c>
      <c r="D127" s="235" t="s">
        <v>132</v>
      </c>
      <c r="E127" s="236" t="s">
        <v>133</v>
      </c>
      <c r="F127" s="237" t="s">
        <v>134</v>
      </c>
      <c r="G127" s="238" t="s">
        <v>135</v>
      </c>
      <c r="H127" s="239">
        <v>3</v>
      </c>
      <c r="I127" s="240"/>
      <c r="J127" s="241">
        <f>ROUND(I127*H127,2)</f>
        <v>0</v>
      </c>
      <c r="K127" s="237" t="s">
        <v>136</v>
      </c>
      <c r="L127" s="44"/>
      <c r="M127" s="242" t="s">
        <v>1</v>
      </c>
      <c r="N127" s="243" t="s">
        <v>47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137</v>
      </c>
      <c r="AT127" s="246" t="s">
        <v>132</v>
      </c>
      <c r="AU127" s="246" t="s">
        <v>91</v>
      </c>
      <c r="AY127" s="17" t="s">
        <v>130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14</v>
      </c>
      <c r="BK127" s="247">
        <f>ROUND(I127*H127,2)</f>
        <v>0</v>
      </c>
      <c r="BL127" s="17" t="s">
        <v>137</v>
      </c>
      <c r="BM127" s="246" t="s">
        <v>91</v>
      </c>
    </row>
    <row r="128" s="13" customFormat="1">
      <c r="A128" s="13"/>
      <c r="B128" s="248"/>
      <c r="C128" s="249"/>
      <c r="D128" s="250" t="s">
        <v>138</v>
      </c>
      <c r="E128" s="251" t="s">
        <v>1</v>
      </c>
      <c r="F128" s="252" t="s">
        <v>139</v>
      </c>
      <c r="G128" s="249"/>
      <c r="H128" s="253">
        <v>3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138</v>
      </c>
      <c r="AU128" s="259" t="s">
        <v>91</v>
      </c>
      <c r="AV128" s="13" t="s">
        <v>91</v>
      </c>
      <c r="AW128" s="13" t="s">
        <v>36</v>
      </c>
      <c r="AX128" s="13" t="s">
        <v>82</v>
      </c>
      <c r="AY128" s="259" t="s">
        <v>130</v>
      </c>
    </row>
    <row r="129" s="14" customFormat="1">
      <c r="A129" s="14"/>
      <c r="B129" s="260"/>
      <c r="C129" s="261"/>
      <c r="D129" s="250" t="s">
        <v>138</v>
      </c>
      <c r="E129" s="262" t="s">
        <v>1</v>
      </c>
      <c r="F129" s="263" t="s">
        <v>140</v>
      </c>
      <c r="G129" s="261"/>
      <c r="H129" s="264">
        <v>3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0" t="s">
        <v>138</v>
      </c>
      <c r="AU129" s="270" t="s">
        <v>91</v>
      </c>
      <c r="AV129" s="14" t="s">
        <v>137</v>
      </c>
      <c r="AW129" s="14" t="s">
        <v>36</v>
      </c>
      <c r="AX129" s="14" t="s">
        <v>14</v>
      </c>
      <c r="AY129" s="270" t="s">
        <v>130</v>
      </c>
    </row>
    <row r="130" s="2" customFormat="1" ht="55.5" customHeight="1">
      <c r="A130" s="38"/>
      <c r="B130" s="39"/>
      <c r="C130" s="235" t="s">
        <v>91</v>
      </c>
      <c r="D130" s="235" t="s">
        <v>132</v>
      </c>
      <c r="E130" s="236" t="s">
        <v>141</v>
      </c>
      <c r="F130" s="237" t="s">
        <v>142</v>
      </c>
      <c r="G130" s="238" t="s">
        <v>135</v>
      </c>
      <c r="H130" s="239">
        <v>9</v>
      </c>
      <c r="I130" s="240"/>
      <c r="J130" s="241">
        <f>ROUND(I130*H130,2)</f>
        <v>0</v>
      </c>
      <c r="K130" s="237" t="s">
        <v>136</v>
      </c>
      <c r="L130" s="44"/>
      <c r="M130" s="242" t="s">
        <v>1</v>
      </c>
      <c r="N130" s="243" t="s">
        <v>47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137</v>
      </c>
      <c r="AT130" s="246" t="s">
        <v>132</v>
      </c>
      <c r="AU130" s="246" t="s">
        <v>91</v>
      </c>
      <c r="AY130" s="17" t="s">
        <v>130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14</v>
      </c>
      <c r="BK130" s="247">
        <f>ROUND(I130*H130,2)</f>
        <v>0</v>
      </c>
      <c r="BL130" s="17" t="s">
        <v>137</v>
      </c>
      <c r="BM130" s="246" t="s">
        <v>137</v>
      </c>
    </row>
    <row r="131" s="13" customFormat="1">
      <c r="A131" s="13"/>
      <c r="B131" s="248"/>
      <c r="C131" s="249"/>
      <c r="D131" s="250" t="s">
        <v>138</v>
      </c>
      <c r="E131" s="251" t="s">
        <v>1</v>
      </c>
      <c r="F131" s="252" t="s">
        <v>143</v>
      </c>
      <c r="G131" s="249"/>
      <c r="H131" s="253">
        <v>9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138</v>
      </c>
      <c r="AU131" s="259" t="s">
        <v>91</v>
      </c>
      <c r="AV131" s="13" t="s">
        <v>91</v>
      </c>
      <c r="AW131" s="13" t="s">
        <v>36</v>
      </c>
      <c r="AX131" s="13" t="s">
        <v>82</v>
      </c>
      <c r="AY131" s="259" t="s">
        <v>130</v>
      </c>
    </row>
    <row r="132" s="14" customFormat="1">
      <c r="A132" s="14"/>
      <c r="B132" s="260"/>
      <c r="C132" s="261"/>
      <c r="D132" s="250" t="s">
        <v>138</v>
      </c>
      <c r="E132" s="262" t="s">
        <v>1</v>
      </c>
      <c r="F132" s="263" t="s">
        <v>140</v>
      </c>
      <c r="G132" s="261"/>
      <c r="H132" s="264">
        <v>9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0" t="s">
        <v>138</v>
      </c>
      <c r="AU132" s="270" t="s">
        <v>91</v>
      </c>
      <c r="AV132" s="14" t="s">
        <v>137</v>
      </c>
      <c r="AW132" s="14" t="s">
        <v>36</v>
      </c>
      <c r="AX132" s="14" t="s">
        <v>14</v>
      </c>
      <c r="AY132" s="270" t="s">
        <v>130</v>
      </c>
    </row>
    <row r="133" s="2" customFormat="1" ht="44.25" customHeight="1">
      <c r="A133" s="38"/>
      <c r="B133" s="39"/>
      <c r="C133" s="235" t="s">
        <v>144</v>
      </c>
      <c r="D133" s="235" t="s">
        <v>132</v>
      </c>
      <c r="E133" s="236" t="s">
        <v>145</v>
      </c>
      <c r="F133" s="237" t="s">
        <v>146</v>
      </c>
      <c r="G133" s="238" t="s">
        <v>135</v>
      </c>
      <c r="H133" s="239">
        <v>686.10000000000002</v>
      </c>
      <c r="I133" s="240"/>
      <c r="J133" s="241">
        <f>ROUND(I133*H133,2)</f>
        <v>0</v>
      </c>
      <c r="K133" s="237" t="s">
        <v>136</v>
      </c>
      <c r="L133" s="44"/>
      <c r="M133" s="242" t="s">
        <v>1</v>
      </c>
      <c r="N133" s="243" t="s">
        <v>47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137</v>
      </c>
      <c r="AT133" s="246" t="s">
        <v>132</v>
      </c>
      <c r="AU133" s="246" t="s">
        <v>91</v>
      </c>
      <c r="AY133" s="17" t="s">
        <v>130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14</v>
      </c>
      <c r="BK133" s="247">
        <f>ROUND(I133*H133,2)</f>
        <v>0</v>
      </c>
      <c r="BL133" s="17" t="s">
        <v>137</v>
      </c>
      <c r="BM133" s="246" t="s">
        <v>147</v>
      </c>
    </row>
    <row r="134" s="2" customFormat="1" ht="44.25" customHeight="1">
      <c r="A134" s="38"/>
      <c r="B134" s="39"/>
      <c r="C134" s="235" t="s">
        <v>137</v>
      </c>
      <c r="D134" s="235" t="s">
        <v>132</v>
      </c>
      <c r="E134" s="236" t="s">
        <v>148</v>
      </c>
      <c r="F134" s="237" t="s">
        <v>149</v>
      </c>
      <c r="G134" s="238" t="s">
        <v>135</v>
      </c>
      <c r="H134" s="239">
        <v>1716</v>
      </c>
      <c r="I134" s="240"/>
      <c r="J134" s="241">
        <f>ROUND(I134*H134,2)</f>
        <v>0</v>
      </c>
      <c r="K134" s="237" t="s">
        <v>136</v>
      </c>
      <c r="L134" s="44"/>
      <c r="M134" s="242" t="s">
        <v>1</v>
      </c>
      <c r="N134" s="243" t="s">
        <v>47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137</v>
      </c>
      <c r="AT134" s="246" t="s">
        <v>132</v>
      </c>
      <c r="AU134" s="246" t="s">
        <v>91</v>
      </c>
      <c r="AY134" s="17" t="s">
        <v>130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14</v>
      </c>
      <c r="BK134" s="247">
        <f>ROUND(I134*H134,2)</f>
        <v>0</v>
      </c>
      <c r="BL134" s="17" t="s">
        <v>137</v>
      </c>
      <c r="BM134" s="246" t="s">
        <v>150</v>
      </c>
    </row>
    <row r="135" s="13" customFormat="1">
      <c r="A135" s="13"/>
      <c r="B135" s="248"/>
      <c r="C135" s="249"/>
      <c r="D135" s="250" t="s">
        <v>138</v>
      </c>
      <c r="E135" s="251" t="s">
        <v>1</v>
      </c>
      <c r="F135" s="252" t="s">
        <v>151</v>
      </c>
      <c r="G135" s="249"/>
      <c r="H135" s="253">
        <v>1716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138</v>
      </c>
      <c r="AU135" s="259" t="s">
        <v>91</v>
      </c>
      <c r="AV135" s="13" t="s">
        <v>91</v>
      </c>
      <c r="AW135" s="13" t="s">
        <v>36</v>
      </c>
      <c r="AX135" s="13" t="s">
        <v>82</v>
      </c>
      <c r="AY135" s="259" t="s">
        <v>130</v>
      </c>
    </row>
    <row r="136" s="14" customFormat="1">
      <c r="A136" s="14"/>
      <c r="B136" s="260"/>
      <c r="C136" s="261"/>
      <c r="D136" s="250" t="s">
        <v>138</v>
      </c>
      <c r="E136" s="262" t="s">
        <v>1</v>
      </c>
      <c r="F136" s="263" t="s">
        <v>140</v>
      </c>
      <c r="G136" s="261"/>
      <c r="H136" s="264">
        <v>1716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138</v>
      </c>
      <c r="AU136" s="270" t="s">
        <v>91</v>
      </c>
      <c r="AV136" s="14" t="s">
        <v>137</v>
      </c>
      <c r="AW136" s="14" t="s">
        <v>36</v>
      </c>
      <c r="AX136" s="14" t="s">
        <v>14</v>
      </c>
      <c r="AY136" s="270" t="s">
        <v>130</v>
      </c>
    </row>
    <row r="137" s="2" customFormat="1" ht="44.25" customHeight="1">
      <c r="A137" s="38"/>
      <c r="B137" s="39"/>
      <c r="C137" s="235" t="s">
        <v>152</v>
      </c>
      <c r="D137" s="235" t="s">
        <v>132</v>
      </c>
      <c r="E137" s="236" t="s">
        <v>153</v>
      </c>
      <c r="F137" s="237" t="s">
        <v>154</v>
      </c>
      <c r="G137" s="238" t="s">
        <v>135</v>
      </c>
      <c r="H137" s="239">
        <v>6861</v>
      </c>
      <c r="I137" s="240"/>
      <c r="J137" s="241">
        <f>ROUND(I137*H137,2)</f>
        <v>0</v>
      </c>
      <c r="K137" s="237" t="s">
        <v>136</v>
      </c>
      <c r="L137" s="44"/>
      <c r="M137" s="242" t="s">
        <v>1</v>
      </c>
      <c r="N137" s="243" t="s">
        <v>47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137</v>
      </c>
      <c r="AT137" s="246" t="s">
        <v>132</v>
      </c>
      <c r="AU137" s="246" t="s">
        <v>91</v>
      </c>
      <c r="AY137" s="17" t="s">
        <v>130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14</v>
      </c>
      <c r="BK137" s="247">
        <f>ROUND(I137*H137,2)</f>
        <v>0</v>
      </c>
      <c r="BL137" s="17" t="s">
        <v>137</v>
      </c>
      <c r="BM137" s="246" t="s">
        <v>155</v>
      </c>
    </row>
    <row r="138" s="2" customFormat="1" ht="44.25" customHeight="1">
      <c r="A138" s="38"/>
      <c r="B138" s="39"/>
      <c r="C138" s="235" t="s">
        <v>147</v>
      </c>
      <c r="D138" s="235" t="s">
        <v>132</v>
      </c>
      <c r="E138" s="236" t="s">
        <v>156</v>
      </c>
      <c r="F138" s="237" t="s">
        <v>157</v>
      </c>
      <c r="G138" s="238" t="s">
        <v>135</v>
      </c>
      <c r="H138" s="239">
        <v>3430.5</v>
      </c>
      <c r="I138" s="240"/>
      <c r="J138" s="241">
        <f>ROUND(I138*H138,2)</f>
        <v>0</v>
      </c>
      <c r="K138" s="237" t="s">
        <v>136</v>
      </c>
      <c r="L138" s="44"/>
      <c r="M138" s="242" t="s">
        <v>1</v>
      </c>
      <c r="N138" s="243" t="s">
        <v>47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137</v>
      </c>
      <c r="AT138" s="246" t="s">
        <v>132</v>
      </c>
      <c r="AU138" s="246" t="s">
        <v>91</v>
      </c>
      <c r="AY138" s="17" t="s">
        <v>130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14</v>
      </c>
      <c r="BK138" s="247">
        <f>ROUND(I138*H138,2)</f>
        <v>0</v>
      </c>
      <c r="BL138" s="17" t="s">
        <v>137</v>
      </c>
      <c r="BM138" s="246" t="s">
        <v>158</v>
      </c>
    </row>
    <row r="139" s="12" customFormat="1" ht="22.8" customHeight="1">
      <c r="A139" s="12"/>
      <c r="B139" s="219"/>
      <c r="C139" s="220"/>
      <c r="D139" s="221" t="s">
        <v>81</v>
      </c>
      <c r="E139" s="233" t="s">
        <v>137</v>
      </c>
      <c r="F139" s="233" t="s">
        <v>159</v>
      </c>
      <c r="G139" s="220"/>
      <c r="H139" s="220"/>
      <c r="I139" s="223"/>
      <c r="J139" s="234">
        <f>BK139</f>
        <v>0</v>
      </c>
      <c r="K139" s="220"/>
      <c r="L139" s="225"/>
      <c r="M139" s="226"/>
      <c r="N139" s="227"/>
      <c r="O139" s="227"/>
      <c r="P139" s="228">
        <f>SUM(P140:P143)</f>
        <v>0</v>
      </c>
      <c r="Q139" s="227"/>
      <c r="R139" s="228">
        <f>SUM(R140:R143)</f>
        <v>0</v>
      </c>
      <c r="S139" s="227"/>
      <c r="T139" s="229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14</v>
      </c>
      <c r="AT139" s="231" t="s">
        <v>81</v>
      </c>
      <c r="AU139" s="231" t="s">
        <v>14</v>
      </c>
      <c r="AY139" s="230" t="s">
        <v>130</v>
      </c>
      <c r="BK139" s="232">
        <f>SUM(BK140:BK143)</f>
        <v>0</v>
      </c>
    </row>
    <row r="140" s="2" customFormat="1" ht="21.75" customHeight="1">
      <c r="A140" s="38"/>
      <c r="B140" s="39"/>
      <c r="C140" s="235" t="s">
        <v>160</v>
      </c>
      <c r="D140" s="235" t="s">
        <v>132</v>
      </c>
      <c r="E140" s="236" t="s">
        <v>161</v>
      </c>
      <c r="F140" s="237" t="s">
        <v>162</v>
      </c>
      <c r="G140" s="238" t="s">
        <v>163</v>
      </c>
      <c r="H140" s="239">
        <v>2</v>
      </c>
      <c r="I140" s="240"/>
      <c r="J140" s="241">
        <f>ROUND(I140*H140,2)</f>
        <v>0</v>
      </c>
      <c r="K140" s="237" t="s">
        <v>136</v>
      </c>
      <c r="L140" s="44"/>
      <c r="M140" s="242" t="s">
        <v>1</v>
      </c>
      <c r="N140" s="243" t="s">
        <v>47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137</v>
      </c>
      <c r="AT140" s="246" t="s">
        <v>132</v>
      </c>
      <c r="AU140" s="246" t="s">
        <v>91</v>
      </c>
      <c r="AY140" s="17" t="s">
        <v>130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14</v>
      </c>
      <c r="BK140" s="247">
        <f>ROUND(I140*H140,2)</f>
        <v>0</v>
      </c>
      <c r="BL140" s="17" t="s">
        <v>137</v>
      </c>
      <c r="BM140" s="246" t="s">
        <v>164</v>
      </c>
    </row>
    <row r="141" s="13" customFormat="1">
      <c r="A141" s="13"/>
      <c r="B141" s="248"/>
      <c r="C141" s="249"/>
      <c r="D141" s="250" t="s">
        <v>138</v>
      </c>
      <c r="E141" s="251" t="s">
        <v>1</v>
      </c>
      <c r="F141" s="252" t="s">
        <v>165</v>
      </c>
      <c r="G141" s="249"/>
      <c r="H141" s="253">
        <v>2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138</v>
      </c>
      <c r="AU141" s="259" t="s">
        <v>91</v>
      </c>
      <c r="AV141" s="13" t="s">
        <v>91</v>
      </c>
      <c r="AW141" s="13" t="s">
        <v>36</v>
      </c>
      <c r="AX141" s="13" t="s">
        <v>82</v>
      </c>
      <c r="AY141" s="259" t="s">
        <v>130</v>
      </c>
    </row>
    <row r="142" s="14" customFormat="1">
      <c r="A142" s="14"/>
      <c r="B142" s="260"/>
      <c r="C142" s="261"/>
      <c r="D142" s="250" t="s">
        <v>138</v>
      </c>
      <c r="E142" s="262" t="s">
        <v>1</v>
      </c>
      <c r="F142" s="263" t="s">
        <v>140</v>
      </c>
      <c r="G142" s="261"/>
      <c r="H142" s="264">
        <v>2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138</v>
      </c>
      <c r="AU142" s="270" t="s">
        <v>91</v>
      </c>
      <c r="AV142" s="14" t="s">
        <v>137</v>
      </c>
      <c r="AW142" s="14" t="s">
        <v>36</v>
      </c>
      <c r="AX142" s="14" t="s">
        <v>14</v>
      </c>
      <c r="AY142" s="270" t="s">
        <v>130</v>
      </c>
    </row>
    <row r="143" s="2" customFormat="1" ht="21.75" customHeight="1">
      <c r="A143" s="38"/>
      <c r="B143" s="39"/>
      <c r="C143" s="271" t="s">
        <v>150</v>
      </c>
      <c r="D143" s="271" t="s">
        <v>166</v>
      </c>
      <c r="E143" s="272" t="s">
        <v>167</v>
      </c>
      <c r="F143" s="273" t="s">
        <v>168</v>
      </c>
      <c r="G143" s="274" t="s">
        <v>163</v>
      </c>
      <c r="H143" s="275">
        <v>2</v>
      </c>
      <c r="I143" s="276"/>
      <c r="J143" s="277">
        <f>ROUND(I143*H143,2)</f>
        <v>0</v>
      </c>
      <c r="K143" s="273" t="s">
        <v>136</v>
      </c>
      <c r="L143" s="278"/>
      <c r="M143" s="279" t="s">
        <v>1</v>
      </c>
      <c r="N143" s="280" t="s">
        <v>47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150</v>
      </c>
      <c r="AT143" s="246" t="s">
        <v>166</v>
      </c>
      <c r="AU143" s="246" t="s">
        <v>91</v>
      </c>
      <c r="AY143" s="17" t="s">
        <v>130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14</v>
      </c>
      <c r="BK143" s="247">
        <f>ROUND(I143*H143,2)</f>
        <v>0</v>
      </c>
      <c r="BL143" s="17" t="s">
        <v>137</v>
      </c>
      <c r="BM143" s="246" t="s">
        <v>169</v>
      </c>
    </row>
    <row r="144" s="12" customFormat="1" ht="22.8" customHeight="1">
      <c r="A144" s="12"/>
      <c r="B144" s="219"/>
      <c r="C144" s="220"/>
      <c r="D144" s="221" t="s">
        <v>81</v>
      </c>
      <c r="E144" s="233" t="s">
        <v>152</v>
      </c>
      <c r="F144" s="233" t="s">
        <v>170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SUM(P145:P154)</f>
        <v>0</v>
      </c>
      <c r="Q144" s="227"/>
      <c r="R144" s="228">
        <f>SUM(R145:R154)</f>
        <v>0</v>
      </c>
      <c r="S144" s="227"/>
      <c r="T144" s="229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14</v>
      </c>
      <c r="AT144" s="231" t="s">
        <v>81</v>
      </c>
      <c r="AU144" s="231" t="s">
        <v>14</v>
      </c>
      <c r="AY144" s="230" t="s">
        <v>130</v>
      </c>
      <c r="BK144" s="232">
        <f>SUM(BK145:BK154)</f>
        <v>0</v>
      </c>
    </row>
    <row r="145" s="2" customFormat="1" ht="44.25" customHeight="1">
      <c r="A145" s="38"/>
      <c r="B145" s="39"/>
      <c r="C145" s="235" t="s">
        <v>171</v>
      </c>
      <c r="D145" s="235" t="s">
        <v>132</v>
      </c>
      <c r="E145" s="236" t="s">
        <v>172</v>
      </c>
      <c r="F145" s="237" t="s">
        <v>173</v>
      </c>
      <c r="G145" s="238" t="s">
        <v>135</v>
      </c>
      <c r="H145" s="239">
        <v>1716</v>
      </c>
      <c r="I145" s="240"/>
      <c r="J145" s="241">
        <f>ROUND(I145*H145,2)</f>
        <v>0</v>
      </c>
      <c r="K145" s="237" t="s">
        <v>136</v>
      </c>
      <c r="L145" s="44"/>
      <c r="M145" s="242" t="s">
        <v>1</v>
      </c>
      <c r="N145" s="243" t="s">
        <v>47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137</v>
      </c>
      <c r="AT145" s="246" t="s">
        <v>132</v>
      </c>
      <c r="AU145" s="246" t="s">
        <v>91</v>
      </c>
      <c r="AY145" s="17" t="s">
        <v>130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14</v>
      </c>
      <c r="BK145" s="247">
        <f>ROUND(I145*H145,2)</f>
        <v>0</v>
      </c>
      <c r="BL145" s="17" t="s">
        <v>137</v>
      </c>
      <c r="BM145" s="246" t="s">
        <v>174</v>
      </c>
    </row>
    <row r="146" s="13" customFormat="1">
      <c r="A146" s="13"/>
      <c r="B146" s="248"/>
      <c r="C146" s="249"/>
      <c r="D146" s="250" t="s">
        <v>138</v>
      </c>
      <c r="E146" s="251" t="s">
        <v>1</v>
      </c>
      <c r="F146" s="252" t="s">
        <v>151</v>
      </c>
      <c r="G146" s="249"/>
      <c r="H146" s="253">
        <v>1716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138</v>
      </c>
      <c r="AU146" s="259" t="s">
        <v>91</v>
      </c>
      <c r="AV146" s="13" t="s">
        <v>91</v>
      </c>
      <c r="AW146" s="13" t="s">
        <v>36</v>
      </c>
      <c r="AX146" s="13" t="s">
        <v>82</v>
      </c>
      <c r="AY146" s="259" t="s">
        <v>130</v>
      </c>
    </row>
    <row r="147" s="14" customFormat="1">
      <c r="A147" s="14"/>
      <c r="B147" s="260"/>
      <c r="C147" s="261"/>
      <c r="D147" s="250" t="s">
        <v>138</v>
      </c>
      <c r="E147" s="262" t="s">
        <v>1</v>
      </c>
      <c r="F147" s="263" t="s">
        <v>140</v>
      </c>
      <c r="G147" s="261"/>
      <c r="H147" s="264">
        <v>1716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0" t="s">
        <v>138</v>
      </c>
      <c r="AU147" s="270" t="s">
        <v>91</v>
      </c>
      <c r="AV147" s="14" t="s">
        <v>137</v>
      </c>
      <c r="AW147" s="14" t="s">
        <v>36</v>
      </c>
      <c r="AX147" s="14" t="s">
        <v>14</v>
      </c>
      <c r="AY147" s="270" t="s">
        <v>130</v>
      </c>
    </row>
    <row r="148" s="2" customFormat="1" ht="21.75" customHeight="1">
      <c r="A148" s="38"/>
      <c r="B148" s="39"/>
      <c r="C148" s="235" t="s">
        <v>155</v>
      </c>
      <c r="D148" s="235" t="s">
        <v>132</v>
      </c>
      <c r="E148" s="236" t="s">
        <v>175</v>
      </c>
      <c r="F148" s="237" t="s">
        <v>176</v>
      </c>
      <c r="G148" s="238" t="s">
        <v>135</v>
      </c>
      <c r="H148" s="239">
        <v>5146.5</v>
      </c>
      <c r="I148" s="240"/>
      <c r="J148" s="241">
        <f>ROUND(I148*H148,2)</f>
        <v>0</v>
      </c>
      <c r="K148" s="237" t="s">
        <v>136</v>
      </c>
      <c r="L148" s="44"/>
      <c r="M148" s="242" t="s">
        <v>1</v>
      </c>
      <c r="N148" s="243" t="s">
        <v>47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137</v>
      </c>
      <c r="AT148" s="246" t="s">
        <v>132</v>
      </c>
      <c r="AU148" s="246" t="s">
        <v>91</v>
      </c>
      <c r="AY148" s="17" t="s">
        <v>130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14</v>
      </c>
      <c r="BK148" s="247">
        <f>ROUND(I148*H148,2)</f>
        <v>0</v>
      </c>
      <c r="BL148" s="17" t="s">
        <v>137</v>
      </c>
      <c r="BM148" s="246" t="s">
        <v>177</v>
      </c>
    </row>
    <row r="149" s="2" customFormat="1" ht="21.75" customHeight="1">
      <c r="A149" s="38"/>
      <c r="B149" s="39"/>
      <c r="C149" s="235" t="s">
        <v>178</v>
      </c>
      <c r="D149" s="235" t="s">
        <v>132</v>
      </c>
      <c r="E149" s="236" t="s">
        <v>179</v>
      </c>
      <c r="F149" s="237" t="s">
        <v>180</v>
      </c>
      <c r="G149" s="238" t="s">
        <v>135</v>
      </c>
      <c r="H149" s="239">
        <v>8577</v>
      </c>
      <c r="I149" s="240"/>
      <c r="J149" s="241">
        <f>ROUND(I149*H149,2)</f>
        <v>0</v>
      </c>
      <c r="K149" s="237" t="s">
        <v>136</v>
      </c>
      <c r="L149" s="44"/>
      <c r="M149" s="242" t="s">
        <v>1</v>
      </c>
      <c r="N149" s="243" t="s">
        <v>47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137</v>
      </c>
      <c r="AT149" s="246" t="s">
        <v>132</v>
      </c>
      <c r="AU149" s="246" t="s">
        <v>91</v>
      </c>
      <c r="AY149" s="17" t="s">
        <v>130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14</v>
      </c>
      <c r="BK149" s="247">
        <f>ROUND(I149*H149,2)</f>
        <v>0</v>
      </c>
      <c r="BL149" s="17" t="s">
        <v>137</v>
      </c>
      <c r="BM149" s="246" t="s">
        <v>181</v>
      </c>
    </row>
    <row r="150" s="2" customFormat="1" ht="33" customHeight="1">
      <c r="A150" s="38"/>
      <c r="B150" s="39"/>
      <c r="C150" s="235" t="s">
        <v>158</v>
      </c>
      <c r="D150" s="235" t="s">
        <v>132</v>
      </c>
      <c r="E150" s="236" t="s">
        <v>182</v>
      </c>
      <c r="F150" s="237" t="s">
        <v>183</v>
      </c>
      <c r="G150" s="238" t="s">
        <v>135</v>
      </c>
      <c r="H150" s="239">
        <v>2572.875</v>
      </c>
      <c r="I150" s="240"/>
      <c r="J150" s="241">
        <f>ROUND(I150*H150,2)</f>
        <v>0</v>
      </c>
      <c r="K150" s="237" t="s">
        <v>1</v>
      </c>
      <c r="L150" s="44"/>
      <c r="M150" s="242" t="s">
        <v>1</v>
      </c>
      <c r="N150" s="243" t="s">
        <v>47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137</v>
      </c>
      <c r="AT150" s="246" t="s">
        <v>132</v>
      </c>
      <c r="AU150" s="246" t="s">
        <v>91</v>
      </c>
      <c r="AY150" s="17" t="s">
        <v>130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14</v>
      </c>
      <c r="BK150" s="247">
        <f>ROUND(I150*H150,2)</f>
        <v>0</v>
      </c>
      <c r="BL150" s="17" t="s">
        <v>137</v>
      </c>
      <c r="BM150" s="246" t="s">
        <v>184</v>
      </c>
    </row>
    <row r="151" s="2" customFormat="1" ht="33" customHeight="1">
      <c r="A151" s="38"/>
      <c r="B151" s="39"/>
      <c r="C151" s="235" t="s">
        <v>185</v>
      </c>
      <c r="D151" s="235" t="s">
        <v>132</v>
      </c>
      <c r="E151" s="236" t="s">
        <v>186</v>
      </c>
      <c r="F151" s="237" t="s">
        <v>187</v>
      </c>
      <c r="G151" s="238" t="s">
        <v>135</v>
      </c>
      <c r="H151" s="239">
        <v>6861</v>
      </c>
      <c r="I151" s="240"/>
      <c r="J151" s="241">
        <f>ROUND(I151*H151,2)</f>
        <v>0</v>
      </c>
      <c r="K151" s="237" t="s">
        <v>136</v>
      </c>
      <c r="L151" s="44"/>
      <c r="M151" s="242" t="s">
        <v>1</v>
      </c>
      <c r="N151" s="243" t="s">
        <v>47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137</v>
      </c>
      <c r="AT151" s="246" t="s">
        <v>132</v>
      </c>
      <c r="AU151" s="246" t="s">
        <v>91</v>
      </c>
      <c r="AY151" s="17" t="s">
        <v>130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14</v>
      </c>
      <c r="BK151" s="247">
        <f>ROUND(I151*H151,2)</f>
        <v>0</v>
      </c>
      <c r="BL151" s="17" t="s">
        <v>137</v>
      </c>
      <c r="BM151" s="246" t="s">
        <v>188</v>
      </c>
    </row>
    <row r="152" s="2" customFormat="1" ht="33" customHeight="1">
      <c r="A152" s="38"/>
      <c r="B152" s="39"/>
      <c r="C152" s="235" t="s">
        <v>164</v>
      </c>
      <c r="D152" s="235" t="s">
        <v>132</v>
      </c>
      <c r="E152" s="236" t="s">
        <v>189</v>
      </c>
      <c r="F152" s="237" t="s">
        <v>190</v>
      </c>
      <c r="G152" s="238" t="s">
        <v>135</v>
      </c>
      <c r="H152" s="239">
        <v>3430.5</v>
      </c>
      <c r="I152" s="240"/>
      <c r="J152" s="241">
        <f>ROUND(I152*H152,2)</f>
        <v>0</v>
      </c>
      <c r="K152" s="237" t="s">
        <v>136</v>
      </c>
      <c r="L152" s="44"/>
      <c r="M152" s="242" t="s">
        <v>1</v>
      </c>
      <c r="N152" s="243" t="s">
        <v>47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137</v>
      </c>
      <c r="AT152" s="246" t="s">
        <v>132</v>
      </c>
      <c r="AU152" s="246" t="s">
        <v>91</v>
      </c>
      <c r="AY152" s="17" t="s">
        <v>130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14</v>
      </c>
      <c r="BK152" s="247">
        <f>ROUND(I152*H152,2)</f>
        <v>0</v>
      </c>
      <c r="BL152" s="17" t="s">
        <v>137</v>
      </c>
      <c r="BM152" s="246" t="s">
        <v>191</v>
      </c>
    </row>
    <row r="153" s="2" customFormat="1" ht="44.25" customHeight="1">
      <c r="A153" s="38"/>
      <c r="B153" s="39"/>
      <c r="C153" s="235" t="s">
        <v>8</v>
      </c>
      <c r="D153" s="235" t="s">
        <v>132</v>
      </c>
      <c r="E153" s="236" t="s">
        <v>192</v>
      </c>
      <c r="F153" s="237" t="s">
        <v>193</v>
      </c>
      <c r="G153" s="238" t="s">
        <v>135</v>
      </c>
      <c r="H153" s="239">
        <v>3</v>
      </c>
      <c r="I153" s="240"/>
      <c r="J153" s="241">
        <f>ROUND(I153*H153,2)</f>
        <v>0</v>
      </c>
      <c r="K153" s="237" t="s">
        <v>136</v>
      </c>
      <c r="L153" s="44"/>
      <c r="M153" s="242" t="s">
        <v>1</v>
      </c>
      <c r="N153" s="243" t="s">
        <v>47</v>
      </c>
      <c r="O153" s="91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137</v>
      </c>
      <c r="AT153" s="246" t="s">
        <v>132</v>
      </c>
      <c r="AU153" s="246" t="s">
        <v>91</v>
      </c>
      <c r="AY153" s="17" t="s">
        <v>130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14</v>
      </c>
      <c r="BK153" s="247">
        <f>ROUND(I153*H153,2)</f>
        <v>0</v>
      </c>
      <c r="BL153" s="17" t="s">
        <v>137</v>
      </c>
      <c r="BM153" s="246" t="s">
        <v>194</v>
      </c>
    </row>
    <row r="154" s="2" customFormat="1" ht="44.25" customHeight="1">
      <c r="A154" s="38"/>
      <c r="B154" s="39"/>
      <c r="C154" s="235" t="s">
        <v>169</v>
      </c>
      <c r="D154" s="235" t="s">
        <v>132</v>
      </c>
      <c r="E154" s="236" t="s">
        <v>195</v>
      </c>
      <c r="F154" s="237" t="s">
        <v>196</v>
      </c>
      <c r="G154" s="238" t="s">
        <v>135</v>
      </c>
      <c r="H154" s="239">
        <v>9</v>
      </c>
      <c r="I154" s="240"/>
      <c r="J154" s="241">
        <f>ROUND(I154*H154,2)</f>
        <v>0</v>
      </c>
      <c r="K154" s="237" t="s">
        <v>136</v>
      </c>
      <c r="L154" s="44"/>
      <c r="M154" s="242" t="s">
        <v>1</v>
      </c>
      <c r="N154" s="243" t="s">
        <v>47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137</v>
      </c>
      <c r="AT154" s="246" t="s">
        <v>132</v>
      </c>
      <c r="AU154" s="246" t="s">
        <v>91</v>
      </c>
      <c r="AY154" s="17" t="s">
        <v>130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14</v>
      </c>
      <c r="BK154" s="247">
        <f>ROUND(I154*H154,2)</f>
        <v>0</v>
      </c>
      <c r="BL154" s="17" t="s">
        <v>137</v>
      </c>
      <c r="BM154" s="246" t="s">
        <v>197</v>
      </c>
    </row>
    <row r="155" s="12" customFormat="1" ht="22.8" customHeight="1">
      <c r="A155" s="12"/>
      <c r="B155" s="219"/>
      <c r="C155" s="220"/>
      <c r="D155" s="221" t="s">
        <v>81</v>
      </c>
      <c r="E155" s="233" t="s">
        <v>150</v>
      </c>
      <c r="F155" s="233" t="s">
        <v>198</v>
      </c>
      <c r="G155" s="220"/>
      <c r="H155" s="220"/>
      <c r="I155" s="223"/>
      <c r="J155" s="234">
        <f>BK155</f>
        <v>0</v>
      </c>
      <c r="K155" s="220"/>
      <c r="L155" s="225"/>
      <c r="M155" s="226"/>
      <c r="N155" s="227"/>
      <c r="O155" s="227"/>
      <c r="P155" s="228">
        <f>SUM(P156:P223)</f>
        <v>0</v>
      </c>
      <c r="Q155" s="227"/>
      <c r="R155" s="228">
        <f>SUM(R156:R223)</f>
        <v>0</v>
      </c>
      <c r="S155" s="227"/>
      <c r="T155" s="229">
        <f>SUM(T156:T223)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14</v>
      </c>
      <c r="AT155" s="231" t="s">
        <v>81</v>
      </c>
      <c r="AU155" s="231" t="s">
        <v>14</v>
      </c>
      <c r="AY155" s="230" t="s">
        <v>130</v>
      </c>
      <c r="BK155" s="232">
        <f>SUM(BK156:BK223)</f>
        <v>0</v>
      </c>
    </row>
    <row r="156" s="2" customFormat="1" ht="21.75" customHeight="1">
      <c r="A156" s="38"/>
      <c r="B156" s="39"/>
      <c r="C156" s="235" t="s">
        <v>199</v>
      </c>
      <c r="D156" s="235" t="s">
        <v>132</v>
      </c>
      <c r="E156" s="236" t="s">
        <v>200</v>
      </c>
      <c r="F156" s="237" t="s">
        <v>201</v>
      </c>
      <c r="G156" s="238" t="s">
        <v>202</v>
      </c>
      <c r="H156" s="239">
        <v>0.65000000000000002</v>
      </c>
      <c r="I156" s="240"/>
      <c r="J156" s="241">
        <f>ROUND(I156*H156,2)</f>
        <v>0</v>
      </c>
      <c r="K156" s="237" t="s">
        <v>136</v>
      </c>
      <c r="L156" s="44"/>
      <c r="M156" s="242" t="s">
        <v>1</v>
      </c>
      <c r="N156" s="243" t="s">
        <v>47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137</v>
      </c>
      <c r="AT156" s="246" t="s">
        <v>132</v>
      </c>
      <c r="AU156" s="246" t="s">
        <v>91</v>
      </c>
      <c r="AY156" s="17" t="s">
        <v>130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14</v>
      </c>
      <c r="BK156" s="247">
        <f>ROUND(I156*H156,2)</f>
        <v>0</v>
      </c>
      <c r="BL156" s="17" t="s">
        <v>137</v>
      </c>
      <c r="BM156" s="246" t="s">
        <v>203</v>
      </c>
    </row>
    <row r="157" s="15" customFormat="1">
      <c r="A157" s="15"/>
      <c r="B157" s="281"/>
      <c r="C157" s="282"/>
      <c r="D157" s="250" t="s">
        <v>138</v>
      </c>
      <c r="E157" s="283" t="s">
        <v>1</v>
      </c>
      <c r="F157" s="284" t="s">
        <v>204</v>
      </c>
      <c r="G157" s="282"/>
      <c r="H157" s="283" t="s">
        <v>1</v>
      </c>
      <c r="I157" s="285"/>
      <c r="J157" s="282"/>
      <c r="K157" s="282"/>
      <c r="L157" s="286"/>
      <c r="M157" s="287"/>
      <c r="N157" s="288"/>
      <c r="O157" s="288"/>
      <c r="P157" s="288"/>
      <c r="Q157" s="288"/>
      <c r="R157" s="288"/>
      <c r="S157" s="288"/>
      <c r="T157" s="28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0" t="s">
        <v>138</v>
      </c>
      <c r="AU157" s="290" t="s">
        <v>91</v>
      </c>
      <c r="AV157" s="15" t="s">
        <v>14</v>
      </c>
      <c r="AW157" s="15" t="s">
        <v>36</v>
      </c>
      <c r="AX157" s="15" t="s">
        <v>82</v>
      </c>
      <c r="AY157" s="290" t="s">
        <v>130</v>
      </c>
    </row>
    <row r="158" s="13" customFormat="1">
      <c r="A158" s="13"/>
      <c r="B158" s="248"/>
      <c r="C158" s="249"/>
      <c r="D158" s="250" t="s">
        <v>138</v>
      </c>
      <c r="E158" s="251" t="s">
        <v>1</v>
      </c>
      <c r="F158" s="252" t="s">
        <v>205</v>
      </c>
      <c r="G158" s="249"/>
      <c r="H158" s="253">
        <v>0.65000000000000002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138</v>
      </c>
      <c r="AU158" s="259" t="s">
        <v>91</v>
      </c>
      <c r="AV158" s="13" t="s">
        <v>91</v>
      </c>
      <c r="AW158" s="13" t="s">
        <v>36</v>
      </c>
      <c r="AX158" s="13" t="s">
        <v>82</v>
      </c>
      <c r="AY158" s="259" t="s">
        <v>130</v>
      </c>
    </row>
    <row r="159" s="14" customFormat="1">
      <c r="A159" s="14"/>
      <c r="B159" s="260"/>
      <c r="C159" s="261"/>
      <c r="D159" s="250" t="s">
        <v>138</v>
      </c>
      <c r="E159" s="262" t="s">
        <v>1</v>
      </c>
      <c r="F159" s="263" t="s">
        <v>140</v>
      </c>
      <c r="G159" s="261"/>
      <c r="H159" s="264">
        <v>0.65000000000000002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138</v>
      </c>
      <c r="AU159" s="270" t="s">
        <v>91</v>
      </c>
      <c r="AV159" s="14" t="s">
        <v>137</v>
      </c>
      <c r="AW159" s="14" t="s">
        <v>36</v>
      </c>
      <c r="AX159" s="14" t="s">
        <v>14</v>
      </c>
      <c r="AY159" s="270" t="s">
        <v>130</v>
      </c>
    </row>
    <row r="160" s="2" customFormat="1" ht="16.5" customHeight="1">
      <c r="A160" s="38"/>
      <c r="B160" s="39"/>
      <c r="C160" s="235" t="s">
        <v>174</v>
      </c>
      <c r="D160" s="235" t="s">
        <v>132</v>
      </c>
      <c r="E160" s="236" t="s">
        <v>206</v>
      </c>
      <c r="F160" s="237" t="s">
        <v>207</v>
      </c>
      <c r="G160" s="238" t="s">
        <v>163</v>
      </c>
      <c r="H160" s="239">
        <v>15</v>
      </c>
      <c r="I160" s="240"/>
      <c r="J160" s="241">
        <f>ROUND(I160*H160,2)</f>
        <v>0</v>
      </c>
      <c r="K160" s="237" t="s">
        <v>1</v>
      </c>
      <c r="L160" s="44"/>
      <c r="M160" s="242" t="s">
        <v>1</v>
      </c>
      <c r="N160" s="243" t="s">
        <v>47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137</v>
      </c>
      <c r="AT160" s="246" t="s">
        <v>132</v>
      </c>
      <c r="AU160" s="246" t="s">
        <v>91</v>
      </c>
      <c r="AY160" s="17" t="s">
        <v>130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14</v>
      </c>
      <c r="BK160" s="247">
        <f>ROUND(I160*H160,2)</f>
        <v>0</v>
      </c>
      <c r="BL160" s="17" t="s">
        <v>137</v>
      </c>
      <c r="BM160" s="246" t="s">
        <v>208</v>
      </c>
    </row>
    <row r="161" s="13" customFormat="1">
      <c r="A161" s="13"/>
      <c r="B161" s="248"/>
      <c r="C161" s="249"/>
      <c r="D161" s="250" t="s">
        <v>138</v>
      </c>
      <c r="E161" s="251" t="s">
        <v>1</v>
      </c>
      <c r="F161" s="252" t="s">
        <v>209</v>
      </c>
      <c r="G161" s="249"/>
      <c r="H161" s="253">
        <v>15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138</v>
      </c>
      <c r="AU161" s="259" t="s">
        <v>91</v>
      </c>
      <c r="AV161" s="13" t="s">
        <v>91</v>
      </c>
      <c r="AW161" s="13" t="s">
        <v>36</v>
      </c>
      <c r="AX161" s="13" t="s">
        <v>82</v>
      </c>
      <c r="AY161" s="259" t="s">
        <v>130</v>
      </c>
    </row>
    <row r="162" s="14" customFormat="1">
      <c r="A162" s="14"/>
      <c r="B162" s="260"/>
      <c r="C162" s="261"/>
      <c r="D162" s="250" t="s">
        <v>138</v>
      </c>
      <c r="E162" s="262" t="s">
        <v>1</v>
      </c>
      <c r="F162" s="263" t="s">
        <v>140</v>
      </c>
      <c r="G162" s="261"/>
      <c r="H162" s="264">
        <v>15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0" t="s">
        <v>138</v>
      </c>
      <c r="AU162" s="270" t="s">
        <v>91</v>
      </c>
      <c r="AV162" s="14" t="s">
        <v>137</v>
      </c>
      <c r="AW162" s="14" t="s">
        <v>36</v>
      </c>
      <c r="AX162" s="14" t="s">
        <v>14</v>
      </c>
      <c r="AY162" s="270" t="s">
        <v>130</v>
      </c>
    </row>
    <row r="163" s="2" customFormat="1" ht="16.5" customHeight="1">
      <c r="A163" s="38"/>
      <c r="B163" s="39"/>
      <c r="C163" s="235" t="s">
        <v>210</v>
      </c>
      <c r="D163" s="235" t="s">
        <v>132</v>
      </c>
      <c r="E163" s="236" t="s">
        <v>211</v>
      </c>
      <c r="F163" s="237" t="s">
        <v>212</v>
      </c>
      <c r="G163" s="238" t="s">
        <v>163</v>
      </c>
      <c r="H163" s="239">
        <v>15</v>
      </c>
      <c r="I163" s="240"/>
      <c r="J163" s="241">
        <f>ROUND(I163*H163,2)</f>
        <v>0</v>
      </c>
      <c r="K163" s="237" t="s">
        <v>1</v>
      </c>
      <c r="L163" s="44"/>
      <c r="M163" s="242" t="s">
        <v>1</v>
      </c>
      <c r="N163" s="243" t="s">
        <v>47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137</v>
      </c>
      <c r="AT163" s="246" t="s">
        <v>132</v>
      </c>
      <c r="AU163" s="246" t="s">
        <v>91</v>
      </c>
      <c r="AY163" s="17" t="s">
        <v>130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14</v>
      </c>
      <c r="BK163" s="247">
        <f>ROUND(I163*H163,2)</f>
        <v>0</v>
      </c>
      <c r="BL163" s="17" t="s">
        <v>137</v>
      </c>
      <c r="BM163" s="246" t="s">
        <v>213</v>
      </c>
    </row>
    <row r="164" s="13" customFormat="1">
      <c r="A164" s="13"/>
      <c r="B164" s="248"/>
      <c r="C164" s="249"/>
      <c r="D164" s="250" t="s">
        <v>138</v>
      </c>
      <c r="E164" s="251" t="s">
        <v>1</v>
      </c>
      <c r="F164" s="252" t="s">
        <v>214</v>
      </c>
      <c r="G164" s="249"/>
      <c r="H164" s="253">
        <v>15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138</v>
      </c>
      <c r="AU164" s="259" t="s">
        <v>91</v>
      </c>
      <c r="AV164" s="13" t="s">
        <v>91</v>
      </c>
      <c r="AW164" s="13" t="s">
        <v>36</v>
      </c>
      <c r="AX164" s="13" t="s">
        <v>82</v>
      </c>
      <c r="AY164" s="259" t="s">
        <v>130</v>
      </c>
    </row>
    <row r="165" s="14" customFormat="1">
      <c r="A165" s="14"/>
      <c r="B165" s="260"/>
      <c r="C165" s="261"/>
      <c r="D165" s="250" t="s">
        <v>138</v>
      </c>
      <c r="E165" s="262" t="s">
        <v>1</v>
      </c>
      <c r="F165" s="263" t="s">
        <v>140</v>
      </c>
      <c r="G165" s="261"/>
      <c r="H165" s="264">
        <v>15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138</v>
      </c>
      <c r="AU165" s="270" t="s">
        <v>91</v>
      </c>
      <c r="AV165" s="14" t="s">
        <v>137</v>
      </c>
      <c r="AW165" s="14" t="s">
        <v>36</v>
      </c>
      <c r="AX165" s="14" t="s">
        <v>14</v>
      </c>
      <c r="AY165" s="270" t="s">
        <v>130</v>
      </c>
    </row>
    <row r="166" s="2" customFormat="1" ht="16.5" customHeight="1">
      <c r="A166" s="38"/>
      <c r="B166" s="39"/>
      <c r="C166" s="235" t="s">
        <v>177</v>
      </c>
      <c r="D166" s="235" t="s">
        <v>132</v>
      </c>
      <c r="E166" s="236" t="s">
        <v>215</v>
      </c>
      <c r="F166" s="237" t="s">
        <v>216</v>
      </c>
      <c r="G166" s="238" t="s">
        <v>163</v>
      </c>
      <c r="H166" s="239">
        <v>15</v>
      </c>
      <c r="I166" s="240"/>
      <c r="J166" s="241">
        <f>ROUND(I166*H166,2)</f>
        <v>0</v>
      </c>
      <c r="K166" s="237" t="s">
        <v>1</v>
      </c>
      <c r="L166" s="44"/>
      <c r="M166" s="242" t="s">
        <v>1</v>
      </c>
      <c r="N166" s="243" t="s">
        <v>47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137</v>
      </c>
      <c r="AT166" s="246" t="s">
        <v>132</v>
      </c>
      <c r="AU166" s="246" t="s">
        <v>91</v>
      </c>
      <c r="AY166" s="17" t="s">
        <v>130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14</v>
      </c>
      <c r="BK166" s="247">
        <f>ROUND(I166*H166,2)</f>
        <v>0</v>
      </c>
      <c r="BL166" s="17" t="s">
        <v>137</v>
      </c>
      <c r="BM166" s="246" t="s">
        <v>217</v>
      </c>
    </row>
    <row r="167" s="13" customFormat="1">
      <c r="A167" s="13"/>
      <c r="B167" s="248"/>
      <c r="C167" s="249"/>
      <c r="D167" s="250" t="s">
        <v>138</v>
      </c>
      <c r="E167" s="251" t="s">
        <v>1</v>
      </c>
      <c r="F167" s="252" t="s">
        <v>218</v>
      </c>
      <c r="G167" s="249"/>
      <c r="H167" s="253">
        <v>15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138</v>
      </c>
      <c r="AU167" s="259" t="s">
        <v>91</v>
      </c>
      <c r="AV167" s="13" t="s">
        <v>91</v>
      </c>
      <c r="AW167" s="13" t="s">
        <v>36</v>
      </c>
      <c r="AX167" s="13" t="s">
        <v>82</v>
      </c>
      <c r="AY167" s="259" t="s">
        <v>130</v>
      </c>
    </row>
    <row r="168" s="14" customFormat="1">
      <c r="A168" s="14"/>
      <c r="B168" s="260"/>
      <c r="C168" s="261"/>
      <c r="D168" s="250" t="s">
        <v>138</v>
      </c>
      <c r="E168" s="262" t="s">
        <v>1</v>
      </c>
      <c r="F168" s="263" t="s">
        <v>140</v>
      </c>
      <c r="G168" s="261"/>
      <c r="H168" s="264">
        <v>15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0" t="s">
        <v>138</v>
      </c>
      <c r="AU168" s="270" t="s">
        <v>91</v>
      </c>
      <c r="AV168" s="14" t="s">
        <v>137</v>
      </c>
      <c r="AW168" s="14" t="s">
        <v>36</v>
      </c>
      <c r="AX168" s="14" t="s">
        <v>14</v>
      </c>
      <c r="AY168" s="270" t="s">
        <v>130</v>
      </c>
    </row>
    <row r="169" s="2" customFormat="1" ht="21.75" customHeight="1">
      <c r="A169" s="38"/>
      <c r="B169" s="39"/>
      <c r="C169" s="235" t="s">
        <v>7</v>
      </c>
      <c r="D169" s="235" t="s">
        <v>132</v>
      </c>
      <c r="E169" s="236" t="s">
        <v>219</v>
      </c>
      <c r="F169" s="237" t="s">
        <v>220</v>
      </c>
      <c r="G169" s="238" t="s">
        <v>163</v>
      </c>
      <c r="H169" s="239">
        <v>2</v>
      </c>
      <c r="I169" s="240"/>
      <c r="J169" s="241">
        <f>ROUND(I169*H169,2)</f>
        <v>0</v>
      </c>
      <c r="K169" s="237" t="s">
        <v>136</v>
      </c>
      <c r="L169" s="44"/>
      <c r="M169" s="242" t="s">
        <v>1</v>
      </c>
      <c r="N169" s="243" t="s">
        <v>47</v>
      </c>
      <c r="O169" s="91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137</v>
      </c>
      <c r="AT169" s="246" t="s">
        <v>132</v>
      </c>
      <c r="AU169" s="246" t="s">
        <v>91</v>
      </c>
      <c r="AY169" s="17" t="s">
        <v>130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14</v>
      </c>
      <c r="BK169" s="247">
        <f>ROUND(I169*H169,2)</f>
        <v>0</v>
      </c>
      <c r="BL169" s="17" t="s">
        <v>137</v>
      </c>
      <c r="BM169" s="246" t="s">
        <v>221</v>
      </c>
    </row>
    <row r="170" s="15" customFormat="1">
      <c r="A170" s="15"/>
      <c r="B170" s="281"/>
      <c r="C170" s="282"/>
      <c r="D170" s="250" t="s">
        <v>138</v>
      </c>
      <c r="E170" s="283" t="s">
        <v>1</v>
      </c>
      <c r="F170" s="284" t="s">
        <v>222</v>
      </c>
      <c r="G170" s="282"/>
      <c r="H170" s="283" t="s">
        <v>1</v>
      </c>
      <c r="I170" s="285"/>
      <c r="J170" s="282"/>
      <c r="K170" s="282"/>
      <c r="L170" s="286"/>
      <c r="M170" s="287"/>
      <c r="N170" s="288"/>
      <c r="O170" s="288"/>
      <c r="P170" s="288"/>
      <c r="Q170" s="288"/>
      <c r="R170" s="288"/>
      <c r="S170" s="288"/>
      <c r="T170" s="28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0" t="s">
        <v>138</v>
      </c>
      <c r="AU170" s="290" t="s">
        <v>91</v>
      </c>
      <c r="AV170" s="15" t="s">
        <v>14</v>
      </c>
      <c r="AW170" s="15" t="s">
        <v>36</v>
      </c>
      <c r="AX170" s="15" t="s">
        <v>82</v>
      </c>
      <c r="AY170" s="290" t="s">
        <v>130</v>
      </c>
    </row>
    <row r="171" s="13" customFormat="1">
      <c r="A171" s="13"/>
      <c r="B171" s="248"/>
      <c r="C171" s="249"/>
      <c r="D171" s="250" t="s">
        <v>138</v>
      </c>
      <c r="E171" s="251" t="s">
        <v>1</v>
      </c>
      <c r="F171" s="252" t="s">
        <v>223</v>
      </c>
      <c r="G171" s="249"/>
      <c r="H171" s="253">
        <v>2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138</v>
      </c>
      <c r="AU171" s="259" t="s">
        <v>91</v>
      </c>
      <c r="AV171" s="13" t="s">
        <v>91</v>
      </c>
      <c r="AW171" s="13" t="s">
        <v>36</v>
      </c>
      <c r="AX171" s="13" t="s">
        <v>82</v>
      </c>
      <c r="AY171" s="259" t="s">
        <v>130</v>
      </c>
    </row>
    <row r="172" s="14" customFormat="1">
      <c r="A172" s="14"/>
      <c r="B172" s="260"/>
      <c r="C172" s="261"/>
      <c r="D172" s="250" t="s">
        <v>138</v>
      </c>
      <c r="E172" s="262" t="s">
        <v>1</v>
      </c>
      <c r="F172" s="263" t="s">
        <v>140</v>
      </c>
      <c r="G172" s="261"/>
      <c r="H172" s="264">
        <v>2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0" t="s">
        <v>138</v>
      </c>
      <c r="AU172" s="270" t="s">
        <v>91</v>
      </c>
      <c r="AV172" s="14" t="s">
        <v>137</v>
      </c>
      <c r="AW172" s="14" t="s">
        <v>36</v>
      </c>
      <c r="AX172" s="14" t="s">
        <v>14</v>
      </c>
      <c r="AY172" s="270" t="s">
        <v>130</v>
      </c>
    </row>
    <row r="173" s="2" customFormat="1" ht="16.5" customHeight="1">
      <c r="A173" s="38"/>
      <c r="B173" s="39"/>
      <c r="C173" s="271" t="s">
        <v>181</v>
      </c>
      <c r="D173" s="271" t="s">
        <v>166</v>
      </c>
      <c r="E173" s="272" t="s">
        <v>224</v>
      </c>
      <c r="F173" s="273" t="s">
        <v>225</v>
      </c>
      <c r="G173" s="274" t="s">
        <v>163</v>
      </c>
      <c r="H173" s="275">
        <v>2</v>
      </c>
      <c r="I173" s="276"/>
      <c r="J173" s="277">
        <f>ROUND(I173*H173,2)</f>
        <v>0</v>
      </c>
      <c r="K173" s="273" t="s">
        <v>1</v>
      </c>
      <c r="L173" s="278"/>
      <c r="M173" s="279" t="s">
        <v>1</v>
      </c>
      <c r="N173" s="280" t="s">
        <v>47</v>
      </c>
      <c r="O173" s="91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150</v>
      </c>
      <c r="AT173" s="246" t="s">
        <v>166</v>
      </c>
      <c r="AU173" s="246" t="s">
        <v>91</v>
      </c>
      <c r="AY173" s="17" t="s">
        <v>130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14</v>
      </c>
      <c r="BK173" s="247">
        <f>ROUND(I173*H173,2)</f>
        <v>0</v>
      </c>
      <c r="BL173" s="17" t="s">
        <v>137</v>
      </c>
      <c r="BM173" s="246" t="s">
        <v>226</v>
      </c>
    </row>
    <row r="174" s="2" customFormat="1" ht="16.5" customHeight="1">
      <c r="A174" s="38"/>
      <c r="B174" s="39"/>
      <c r="C174" s="271" t="s">
        <v>227</v>
      </c>
      <c r="D174" s="271" t="s">
        <v>166</v>
      </c>
      <c r="E174" s="272" t="s">
        <v>228</v>
      </c>
      <c r="F174" s="273" t="s">
        <v>229</v>
      </c>
      <c r="G174" s="274" t="s">
        <v>163</v>
      </c>
      <c r="H174" s="275">
        <v>2</v>
      </c>
      <c r="I174" s="276"/>
      <c r="J174" s="277">
        <f>ROUND(I174*H174,2)</f>
        <v>0</v>
      </c>
      <c r="K174" s="273" t="s">
        <v>1</v>
      </c>
      <c r="L174" s="278"/>
      <c r="M174" s="279" t="s">
        <v>1</v>
      </c>
      <c r="N174" s="280" t="s">
        <v>47</v>
      </c>
      <c r="O174" s="91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150</v>
      </c>
      <c r="AT174" s="246" t="s">
        <v>166</v>
      </c>
      <c r="AU174" s="246" t="s">
        <v>91</v>
      </c>
      <c r="AY174" s="17" t="s">
        <v>130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7" t="s">
        <v>14</v>
      </c>
      <c r="BK174" s="247">
        <f>ROUND(I174*H174,2)</f>
        <v>0</v>
      </c>
      <c r="BL174" s="17" t="s">
        <v>137</v>
      </c>
      <c r="BM174" s="246" t="s">
        <v>230</v>
      </c>
    </row>
    <row r="175" s="2" customFormat="1" ht="16.5" customHeight="1">
      <c r="A175" s="38"/>
      <c r="B175" s="39"/>
      <c r="C175" s="271" t="s">
        <v>184</v>
      </c>
      <c r="D175" s="271" t="s">
        <v>166</v>
      </c>
      <c r="E175" s="272" t="s">
        <v>231</v>
      </c>
      <c r="F175" s="273" t="s">
        <v>232</v>
      </c>
      <c r="G175" s="274" t="s">
        <v>163</v>
      </c>
      <c r="H175" s="275">
        <v>2</v>
      </c>
      <c r="I175" s="276"/>
      <c r="J175" s="277">
        <f>ROUND(I175*H175,2)</f>
        <v>0</v>
      </c>
      <c r="K175" s="273" t="s">
        <v>1</v>
      </c>
      <c r="L175" s="278"/>
      <c r="M175" s="279" t="s">
        <v>1</v>
      </c>
      <c r="N175" s="280" t="s">
        <v>47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150</v>
      </c>
      <c r="AT175" s="246" t="s">
        <v>166</v>
      </c>
      <c r="AU175" s="246" t="s">
        <v>91</v>
      </c>
      <c r="AY175" s="17" t="s">
        <v>130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14</v>
      </c>
      <c r="BK175" s="247">
        <f>ROUND(I175*H175,2)</f>
        <v>0</v>
      </c>
      <c r="BL175" s="17" t="s">
        <v>137</v>
      </c>
      <c r="BM175" s="246" t="s">
        <v>233</v>
      </c>
    </row>
    <row r="176" s="2" customFormat="1" ht="16.5" customHeight="1">
      <c r="A176" s="38"/>
      <c r="B176" s="39"/>
      <c r="C176" s="271" t="s">
        <v>234</v>
      </c>
      <c r="D176" s="271" t="s">
        <v>166</v>
      </c>
      <c r="E176" s="272" t="s">
        <v>235</v>
      </c>
      <c r="F176" s="273" t="s">
        <v>236</v>
      </c>
      <c r="G176" s="274" t="s">
        <v>163</v>
      </c>
      <c r="H176" s="275">
        <v>2</v>
      </c>
      <c r="I176" s="276"/>
      <c r="J176" s="277">
        <f>ROUND(I176*H176,2)</f>
        <v>0</v>
      </c>
      <c r="K176" s="273" t="s">
        <v>1</v>
      </c>
      <c r="L176" s="278"/>
      <c r="M176" s="279" t="s">
        <v>1</v>
      </c>
      <c r="N176" s="280" t="s">
        <v>47</v>
      </c>
      <c r="O176" s="91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150</v>
      </c>
      <c r="AT176" s="246" t="s">
        <v>166</v>
      </c>
      <c r="AU176" s="246" t="s">
        <v>91</v>
      </c>
      <c r="AY176" s="17" t="s">
        <v>130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14</v>
      </c>
      <c r="BK176" s="247">
        <f>ROUND(I176*H176,2)</f>
        <v>0</v>
      </c>
      <c r="BL176" s="17" t="s">
        <v>137</v>
      </c>
      <c r="BM176" s="246" t="s">
        <v>237</v>
      </c>
    </row>
    <row r="177" s="2" customFormat="1" ht="21.75" customHeight="1">
      <c r="A177" s="38"/>
      <c r="B177" s="39"/>
      <c r="C177" s="271" t="s">
        <v>188</v>
      </c>
      <c r="D177" s="271" t="s">
        <v>166</v>
      </c>
      <c r="E177" s="272" t="s">
        <v>238</v>
      </c>
      <c r="F177" s="273" t="s">
        <v>239</v>
      </c>
      <c r="G177" s="274" t="s">
        <v>163</v>
      </c>
      <c r="H177" s="275">
        <v>2</v>
      </c>
      <c r="I177" s="276"/>
      <c r="J177" s="277">
        <f>ROUND(I177*H177,2)</f>
        <v>0</v>
      </c>
      <c r="K177" s="273" t="s">
        <v>1</v>
      </c>
      <c r="L177" s="278"/>
      <c r="M177" s="279" t="s">
        <v>1</v>
      </c>
      <c r="N177" s="280" t="s">
        <v>47</v>
      </c>
      <c r="O177" s="91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150</v>
      </c>
      <c r="AT177" s="246" t="s">
        <v>166</v>
      </c>
      <c r="AU177" s="246" t="s">
        <v>91</v>
      </c>
      <c r="AY177" s="17" t="s">
        <v>130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14</v>
      </c>
      <c r="BK177" s="247">
        <f>ROUND(I177*H177,2)</f>
        <v>0</v>
      </c>
      <c r="BL177" s="17" t="s">
        <v>137</v>
      </c>
      <c r="BM177" s="246" t="s">
        <v>240</v>
      </c>
    </row>
    <row r="178" s="2" customFormat="1" ht="16.5" customHeight="1">
      <c r="A178" s="38"/>
      <c r="B178" s="39"/>
      <c r="C178" s="271" t="s">
        <v>241</v>
      </c>
      <c r="D178" s="271" t="s">
        <v>166</v>
      </c>
      <c r="E178" s="272" t="s">
        <v>242</v>
      </c>
      <c r="F178" s="273" t="s">
        <v>243</v>
      </c>
      <c r="G178" s="274" t="s">
        <v>163</v>
      </c>
      <c r="H178" s="275">
        <v>2</v>
      </c>
      <c r="I178" s="276"/>
      <c r="J178" s="277">
        <f>ROUND(I178*H178,2)</f>
        <v>0</v>
      </c>
      <c r="K178" s="273" t="s">
        <v>1</v>
      </c>
      <c r="L178" s="278"/>
      <c r="M178" s="279" t="s">
        <v>1</v>
      </c>
      <c r="N178" s="280" t="s">
        <v>47</v>
      </c>
      <c r="O178" s="91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150</v>
      </c>
      <c r="AT178" s="246" t="s">
        <v>166</v>
      </c>
      <c r="AU178" s="246" t="s">
        <v>91</v>
      </c>
      <c r="AY178" s="17" t="s">
        <v>130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7" t="s">
        <v>14</v>
      </c>
      <c r="BK178" s="247">
        <f>ROUND(I178*H178,2)</f>
        <v>0</v>
      </c>
      <c r="BL178" s="17" t="s">
        <v>137</v>
      </c>
      <c r="BM178" s="246" t="s">
        <v>244</v>
      </c>
    </row>
    <row r="179" s="2" customFormat="1" ht="16.5" customHeight="1">
      <c r="A179" s="38"/>
      <c r="B179" s="39"/>
      <c r="C179" s="271" t="s">
        <v>191</v>
      </c>
      <c r="D179" s="271" t="s">
        <v>166</v>
      </c>
      <c r="E179" s="272" t="s">
        <v>245</v>
      </c>
      <c r="F179" s="273" t="s">
        <v>246</v>
      </c>
      <c r="G179" s="274" t="s">
        <v>163</v>
      </c>
      <c r="H179" s="275">
        <v>2</v>
      </c>
      <c r="I179" s="276"/>
      <c r="J179" s="277">
        <f>ROUND(I179*H179,2)</f>
        <v>0</v>
      </c>
      <c r="K179" s="273" t="s">
        <v>1</v>
      </c>
      <c r="L179" s="278"/>
      <c r="M179" s="279" t="s">
        <v>1</v>
      </c>
      <c r="N179" s="280" t="s">
        <v>47</v>
      </c>
      <c r="O179" s="91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150</v>
      </c>
      <c r="AT179" s="246" t="s">
        <v>166</v>
      </c>
      <c r="AU179" s="246" t="s">
        <v>91</v>
      </c>
      <c r="AY179" s="17" t="s">
        <v>130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14</v>
      </c>
      <c r="BK179" s="247">
        <f>ROUND(I179*H179,2)</f>
        <v>0</v>
      </c>
      <c r="BL179" s="17" t="s">
        <v>137</v>
      </c>
      <c r="BM179" s="246" t="s">
        <v>247</v>
      </c>
    </row>
    <row r="180" s="2" customFormat="1" ht="16.5" customHeight="1">
      <c r="A180" s="38"/>
      <c r="B180" s="39"/>
      <c r="C180" s="271" t="s">
        <v>248</v>
      </c>
      <c r="D180" s="271" t="s">
        <v>166</v>
      </c>
      <c r="E180" s="272" t="s">
        <v>249</v>
      </c>
      <c r="F180" s="273" t="s">
        <v>250</v>
      </c>
      <c r="G180" s="274" t="s">
        <v>163</v>
      </c>
      <c r="H180" s="275">
        <v>2</v>
      </c>
      <c r="I180" s="276"/>
      <c r="J180" s="277">
        <f>ROUND(I180*H180,2)</f>
        <v>0</v>
      </c>
      <c r="K180" s="273" t="s">
        <v>1</v>
      </c>
      <c r="L180" s="278"/>
      <c r="M180" s="279" t="s">
        <v>1</v>
      </c>
      <c r="N180" s="280" t="s">
        <v>47</v>
      </c>
      <c r="O180" s="91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6" t="s">
        <v>150</v>
      </c>
      <c r="AT180" s="246" t="s">
        <v>166</v>
      </c>
      <c r="AU180" s="246" t="s">
        <v>91</v>
      </c>
      <c r="AY180" s="17" t="s">
        <v>130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7" t="s">
        <v>14</v>
      </c>
      <c r="BK180" s="247">
        <f>ROUND(I180*H180,2)</f>
        <v>0</v>
      </c>
      <c r="BL180" s="17" t="s">
        <v>137</v>
      </c>
      <c r="BM180" s="246" t="s">
        <v>251</v>
      </c>
    </row>
    <row r="181" s="2" customFormat="1" ht="16.5" customHeight="1">
      <c r="A181" s="38"/>
      <c r="B181" s="39"/>
      <c r="C181" s="271" t="s">
        <v>194</v>
      </c>
      <c r="D181" s="271" t="s">
        <v>166</v>
      </c>
      <c r="E181" s="272" t="s">
        <v>252</v>
      </c>
      <c r="F181" s="273" t="s">
        <v>253</v>
      </c>
      <c r="G181" s="274" t="s">
        <v>163</v>
      </c>
      <c r="H181" s="275">
        <v>2</v>
      </c>
      <c r="I181" s="276"/>
      <c r="J181" s="277">
        <f>ROUND(I181*H181,2)</f>
        <v>0</v>
      </c>
      <c r="K181" s="273" t="s">
        <v>1</v>
      </c>
      <c r="L181" s="278"/>
      <c r="M181" s="279" t="s">
        <v>1</v>
      </c>
      <c r="N181" s="280" t="s">
        <v>47</v>
      </c>
      <c r="O181" s="91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150</v>
      </c>
      <c r="AT181" s="246" t="s">
        <v>166</v>
      </c>
      <c r="AU181" s="246" t="s">
        <v>91</v>
      </c>
      <c r="AY181" s="17" t="s">
        <v>130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14</v>
      </c>
      <c r="BK181" s="247">
        <f>ROUND(I181*H181,2)</f>
        <v>0</v>
      </c>
      <c r="BL181" s="17" t="s">
        <v>137</v>
      </c>
      <c r="BM181" s="246" t="s">
        <v>254</v>
      </c>
    </row>
    <row r="182" s="2" customFormat="1" ht="21.75" customHeight="1">
      <c r="A182" s="38"/>
      <c r="B182" s="39"/>
      <c r="C182" s="235" t="s">
        <v>255</v>
      </c>
      <c r="D182" s="235" t="s">
        <v>132</v>
      </c>
      <c r="E182" s="236" t="s">
        <v>256</v>
      </c>
      <c r="F182" s="237" t="s">
        <v>257</v>
      </c>
      <c r="G182" s="238" t="s">
        <v>258</v>
      </c>
      <c r="H182" s="239">
        <v>21</v>
      </c>
      <c r="I182" s="240"/>
      <c r="J182" s="241">
        <f>ROUND(I182*H182,2)</f>
        <v>0</v>
      </c>
      <c r="K182" s="237" t="s">
        <v>1</v>
      </c>
      <c r="L182" s="44"/>
      <c r="M182" s="242" t="s">
        <v>1</v>
      </c>
      <c r="N182" s="243" t="s">
        <v>47</v>
      </c>
      <c r="O182" s="91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137</v>
      </c>
      <c r="AT182" s="246" t="s">
        <v>132</v>
      </c>
      <c r="AU182" s="246" t="s">
        <v>91</v>
      </c>
      <c r="AY182" s="17" t="s">
        <v>130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14</v>
      </c>
      <c r="BK182" s="247">
        <f>ROUND(I182*H182,2)</f>
        <v>0</v>
      </c>
      <c r="BL182" s="17" t="s">
        <v>137</v>
      </c>
      <c r="BM182" s="246" t="s">
        <v>259</v>
      </c>
    </row>
    <row r="183" s="2" customFormat="1" ht="21.75" customHeight="1">
      <c r="A183" s="38"/>
      <c r="B183" s="39"/>
      <c r="C183" s="235" t="s">
        <v>197</v>
      </c>
      <c r="D183" s="235" t="s">
        <v>132</v>
      </c>
      <c r="E183" s="236" t="s">
        <v>260</v>
      </c>
      <c r="F183" s="237" t="s">
        <v>261</v>
      </c>
      <c r="G183" s="238" t="s">
        <v>163</v>
      </c>
      <c r="H183" s="239">
        <v>32</v>
      </c>
      <c r="I183" s="240"/>
      <c r="J183" s="241">
        <f>ROUND(I183*H183,2)</f>
        <v>0</v>
      </c>
      <c r="K183" s="237" t="s">
        <v>1</v>
      </c>
      <c r="L183" s="44"/>
      <c r="M183" s="242" t="s">
        <v>1</v>
      </c>
      <c r="N183" s="243" t="s">
        <v>47</v>
      </c>
      <c r="O183" s="91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6" t="s">
        <v>137</v>
      </c>
      <c r="AT183" s="246" t="s">
        <v>132</v>
      </c>
      <c r="AU183" s="246" t="s">
        <v>91</v>
      </c>
      <c r="AY183" s="17" t="s">
        <v>130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7" t="s">
        <v>14</v>
      </c>
      <c r="BK183" s="247">
        <f>ROUND(I183*H183,2)</f>
        <v>0</v>
      </c>
      <c r="BL183" s="17" t="s">
        <v>137</v>
      </c>
      <c r="BM183" s="246" t="s">
        <v>262</v>
      </c>
    </row>
    <row r="184" s="2" customFormat="1" ht="21.75" customHeight="1">
      <c r="A184" s="38"/>
      <c r="B184" s="39"/>
      <c r="C184" s="235" t="s">
        <v>263</v>
      </c>
      <c r="D184" s="235" t="s">
        <v>132</v>
      </c>
      <c r="E184" s="236" t="s">
        <v>264</v>
      </c>
      <c r="F184" s="237" t="s">
        <v>265</v>
      </c>
      <c r="G184" s="238" t="s">
        <v>266</v>
      </c>
      <c r="H184" s="239">
        <v>6</v>
      </c>
      <c r="I184" s="240"/>
      <c r="J184" s="241">
        <f>ROUND(I184*H184,2)</f>
        <v>0</v>
      </c>
      <c r="K184" s="237" t="s">
        <v>1</v>
      </c>
      <c r="L184" s="44"/>
      <c r="M184" s="242" t="s">
        <v>1</v>
      </c>
      <c r="N184" s="243" t="s">
        <v>47</v>
      </c>
      <c r="O184" s="91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137</v>
      </c>
      <c r="AT184" s="246" t="s">
        <v>132</v>
      </c>
      <c r="AU184" s="246" t="s">
        <v>91</v>
      </c>
      <c r="AY184" s="17" t="s">
        <v>130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14</v>
      </c>
      <c r="BK184" s="247">
        <f>ROUND(I184*H184,2)</f>
        <v>0</v>
      </c>
      <c r="BL184" s="17" t="s">
        <v>137</v>
      </c>
      <c r="BM184" s="246" t="s">
        <v>267</v>
      </c>
    </row>
    <row r="185" s="2" customFormat="1" ht="16.5" customHeight="1">
      <c r="A185" s="38"/>
      <c r="B185" s="39"/>
      <c r="C185" s="235" t="s">
        <v>203</v>
      </c>
      <c r="D185" s="235" t="s">
        <v>132</v>
      </c>
      <c r="E185" s="236" t="s">
        <v>268</v>
      </c>
      <c r="F185" s="237" t="s">
        <v>269</v>
      </c>
      <c r="G185" s="238" t="s">
        <v>266</v>
      </c>
      <c r="H185" s="239">
        <v>133</v>
      </c>
      <c r="I185" s="240"/>
      <c r="J185" s="241">
        <f>ROUND(I185*H185,2)</f>
        <v>0</v>
      </c>
      <c r="K185" s="237" t="s">
        <v>1</v>
      </c>
      <c r="L185" s="44"/>
      <c r="M185" s="242" t="s">
        <v>1</v>
      </c>
      <c r="N185" s="243" t="s">
        <v>47</v>
      </c>
      <c r="O185" s="91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137</v>
      </c>
      <c r="AT185" s="246" t="s">
        <v>132</v>
      </c>
      <c r="AU185" s="246" t="s">
        <v>91</v>
      </c>
      <c r="AY185" s="17" t="s">
        <v>130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14</v>
      </c>
      <c r="BK185" s="247">
        <f>ROUND(I185*H185,2)</f>
        <v>0</v>
      </c>
      <c r="BL185" s="17" t="s">
        <v>137</v>
      </c>
      <c r="BM185" s="246" t="s">
        <v>270</v>
      </c>
    </row>
    <row r="186" s="2" customFormat="1" ht="21.75" customHeight="1">
      <c r="A186" s="38"/>
      <c r="B186" s="39"/>
      <c r="C186" s="235" t="s">
        <v>271</v>
      </c>
      <c r="D186" s="235" t="s">
        <v>132</v>
      </c>
      <c r="E186" s="236" t="s">
        <v>272</v>
      </c>
      <c r="F186" s="237" t="s">
        <v>273</v>
      </c>
      <c r="G186" s="238" t="s">
        <v>163</v>
      </c>
      <c r="H186" s="239">
        <v>2</v>
      </c>
      <c r="I186" s="240"/>
      <c r="J186" s="241">
        <f>ROUND(I186*H186,2)</f>
        <v>0</v>
      </c>
      <c r="K186" s="237" t="s">
        <v>136</v>
      </c>
      <c r="L186" s="44"/>
      <c r="M186" s="242" t="s">
        <v>1</v>
      </c>
      <c r="N186" s="243" t="s">
        <v>47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137</v>
      </c>
      <c r="AT186" s="246" t="s">
        <v>132</v>
      </c>
      <c r="AU186" s="246" t="s">
        <v>91</v>
      </c>
      <c r="AY186" s="17" t="s">
        <v>130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14</v>
      </c>
      <c r="BK186" s="247">
        <f>ROUND(I186*H186,2)</f>
        <v>0</v>
      </c>
      <c r="BL186" s="17" t="s">
        <v>137</v>
      </c>
      <c r="BM186" s="246" t="s">
        <v>274</v>
      </c>
    </row>
    <row r="187" s="13" customFormat="1">
      <c r="A187" s="13"/>
      <c r="B187" s="248"/>
      <c r="C187" s="249"/>
      <c r="D187" s="250" t="s">
        <v>138</v>
      </c>
      <c r="E187" s="251" t="s">
        <v>1</v>
      </c>
      <c r="F187" s="252" t="s">
        <v>275</v>
      </c>
      <c r="G187" s="249"/>
      <c r="H187" s="253">
        <v>2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138</v>
      </c>
      <c r="AU187" s="259" t="s">
        <v>91</v>
      </c>
      <c r="AV187" s="13" t="s">
        <v>91</v>
      </c>
      <c r="AW187" s="13" t="s">
        <v>36</v>
      </c>
      <c r="AX187" s="13" t="s">
        <v>82</v>
      </c>
      <c r="AY187" s="259" t="s">
        <v>130</v>
      </c>
    </row>
    <row r="188" s="14" customFormat="1">
      <c r="A188" s="14"/>
      <c r="B188" s="260"/>
      <c r="C188" s="261"/>
      <c r="D188" s="250" t="s">
        <v>138</v>
      </c>
      <c r="E188" s="262" t="s">
        <v>1</v>
      </c>
      <c r="F188" s="263" t="s">
        <v>140</v>
      </c>
      <c r="G188" s="261"/>
      <c r="H188" s="264">
        <v>2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0" t="s">
        <v>138</v>
      </c>
      <c r="AU188" s="270" t="s">
        <v>91</v>
      </c>
      <c r="AV188" s="14" t="s">
        <v>137</v>
      </c>
      <c r="AW188" s="14" t="s">
        <v>36</v>
      </c>
      <c r="AX188" s="14" t="s">
        <v>14</v>
      </c>
      <c r="AY188" s="270" t="s">
        <v>130</v>
      </c>
    </row>
    <row r="189" s="2" customFormat="1" ht="21.75" customHeight="1">
      <c r="A189" s="38"/>
      <c r="B189" s="39"/>
      <c r="C189" s="235" t="s">
        <v>208</v>
      </c>
      <c r="D189" s="235" t="s">
        <v>132</v>
      </c>
      <c r="E189" s="236" t="s">
        <v>276</v>
      </c>
      <c r="F189" s="237" t="s">
        <v>277</v>
      </c>
      <c r="G189" s="238" t="s">
        <v>163</v>
      </c>
      <c r="H189" s="239">
        <v>2</v>
      </c>
      <c r="I189" s="240"/>
      <c r="J189" s="241">
        <f>ROUND(I189*H189,2)</f>
        <v>0</v>
      </c>
      <c r="K189" s="237" t="s">
        <v>136</v>
      </c>
      <c r="L189" s="44"/>
      <c r="M189" s="242" t="s">
        <v>1</v>
      </c>
      <c r="N189" s="243" t="s">
        <v>47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137</v>
      </c>
      <c r="AT189" s="246" t="s">
        <v>132</v>
      </c>
      <c r="AU189" s="246" t="s">
        <v>91</v>
      </c>
      <c r="AY189" s="17" t="s">
        <v>130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14</v>
      </c>
      <c r="BK189" s="247">
        <f>ROUND(I189*H189,2)</f>
        <v>0</v>
      </c>
      <c r="BL189" s="17" t="s">
        <v>137</v>
      </c>
      <c r="BM189" s="246" t="s">
        <v>278</v>
      </c>
    </row>
    <row r="190" s="13" customFormat="1">
      <c r="A190" s="13"/>
      <c r="B190" s="248"/>
      <c r="C190" s="249"/>
      <c r="D190" s="250" t="s">
        <v>138</v>
      </c>
      <c r="E190" s="251" t="s">
        <v>1</v>
      </c>
      <c r="F190" s="252" t="s">
        <v>165</v>
      </c>
      <c r="G190" s="249"/>
      <c r="H190" s="253">
        <v>2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138</v>
      </c>
      <c r="AU190" s="259" t="s">
        <v>91</v>
      </c>
      <c r="AV190" s="13" t="s">
        <v>91</v>
      </c>
      <c r="AW190" s="13" t="s">
        <v>36</v>
      </c>
      <c r="AX190" s="13" t="s">
        <v>82</v>
      </c>
      <c r="AY190" s="259" t="s">
        <v>130</v>
      </c>
    </row>
    <row r="191" s="14" customFormat="1">
      <c r="A191" s="14"/>
      <c r="B191" s="260"/>
      <c r="C191" s="261"/>
      <c r="D191" s="250" t="s">
        <v>138</v>
      </c>
      <c r="E191" s="262" t="s">
        <v>1</v>
      </c>
      <c r="F191" s="263" t="s">
        <v>140</v>
      </c>
      <c r="G191" s="261"/>
      <c r="H191" s="264">
        <v>2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0" t="s">
        <v>138</v>
      </c>
      <c r="AU191" s="270" t="s">
        <v>91</v>
      </c>
      <c r="AV191" s="14" t="s">
        <v>137</v>
      </c>
      <c r="AW191" s="14" t="s">
        <v>36</v>
      </c>
      <c r="AX191" s="14" t="s">
        <v>14</v>
      </c>
      <c r="AY191" s="270" t="s">
        <v>130</v>
      </c>
    </row>
    <row r="192" s="2" customFormat="1" ht="21.75" customHeight="1">
      <c r="A192" s="38"/>
      <c r="B192" s="39"/>
      <c r="C192" s="271" t="s">
        <v>279</v>
      </c>
      <c r="D192" s="271" t="s">
        <v>166</v>
      </c>
      <c r="E192" s="272" t="s">
        <v>280</v>
      </c>
      <c r="F192" s="273" t="s">
        <v>281</v>
      </c>
      <c r="G192" s="274" t="s">
        <v>163</v>
      </c>
      <c r="H192" s="275">
        <v>2</v>
      </c>
      <c r="I192" s="276"/>
      <c r="J192" s="277">
        <f>ROUND(I192*H192,2)</f>
        <v>0</v>
      </c>
      <c r="K192" s="273" t="s">
        <v>1</v>
      </c>
      <c r="L192" s="278"/>
      <c r="M192" s="279" t="s">
        <v>1</v>
      </c>
      <c r="N192" s="280" t="s">
        <v>47</v>
      </c>
      <c r="O192" s="91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150</v>
      </c>
      <c r="AT192" s="246" t="s">
        <v>166</v>
      </c>
      <c r="AU192" s="246" t="s">
        <v>91</v>
      </c>
      <c r="AY192" s="17" t="s">
        <v>130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14</v>
      </c>
      <c r="BK192" s="247">
        <f>ROUND(I192*H192,2)</f>
        <v>0</v>
      </c>
      <c r="BL192" s="17" t="s">
        <v>137</v>
      </c>
      <c r="BM192" s="246" t="s">
        <v>282</v>
      </c>
    </row>
    <row r="193" s="2" customFormat="1" ht="21.75" customHeight="1">
      <c r="A193" s="38"/>
      <c r="B193" s="39"/>
      <c r="C193" s="235" t="s">
        <v>213</v>
      </c>
      <c r="D193" s="235" t="s">
        <v>132</v>
      </c>
      <c r="E193" s="236" t="s">
        <v>283</v>
      </c>
      <c r="F193" s="237" t="s">
        <v>284</v>
      </c>
      <c r="G193" s="238" t="s">
        <v>163</v>
      </c>
      <c r="H193" s="239">
        <v>15</v>
      </c>
      <c r="I193" s="240"/>
      <c r="J193" s="241">
        <f>ROUND(I193*H193,2)</f>
        <v>0</v>
      </c>
      <c r="K193" s="237" t="s">
        <v>136</v>
      </c>
      <c r="L193" s="44"/>
      <c r="M193" s="242" t="s">
        <v>1</v>
      </c>
      <c r="N193" s="243" t="s">
        <v>47</v>
      </c>
      <c r="O193" s="91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6" t="s">
        <v>137</v>
      </c>
      <c r="AT193" s="246" t="s">
        <v>132</v>
      </c>
      <c r="AU193" s="246" t="s">
        <v>91</v>
      </c>
      <c r="AY193" s="17" t="s">
        <v>130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7" t="s">
        <v>14</v>
      </c>
      <c r="BK193" s="247">
        <f>ROUND(I193*H193,2)</f>
        <v>0</v>
      </c>
      <c r="BL193" s="17" t="s">
        <v>137</v>
      </c>
      <c r="BM193" s="246" t="s">
        <v>285</v>
      </c>
    </row>
    <row r="194" s="13" customFormat="1">
      <c r="A194" s="13"/>
      <c r="B194" s="248"/>
      <c r="C194" s="249"/>
      <c r="D194" s="250" t="s">
        <v>138</v>
      </c>
      <c r="E194" s="251" t="s">
        <v>1</v>
      </c>
      <c r="F194" s="252" t="s">
        <v>286</v>
      </c>
      <c r="G194" s="249"/>
      <c r="H194" s="253">
        <v>15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138</v>
      </c>
      <c r="AU194" s="259" t="s">
        <v>91</v>
      </c>
      <c r="AV194" s="13" t="s">
        <v>91</v>
      </c>
      <c r="AW194" s="13" t="s">
        <v>36</v>
      </c>
      <c r="AX194" s="13" t="s">
        <v>82</v>
      </c>
      <c r="AY194" s="259" t="s">
        <v>130</v>
      </c>
    </row>
    <row r="195" s="14" customFormat="1">
      <c r="A195" s="14"/>
      <c r="B195" s="260"/>
      <c r="C195" s="261"/>
      <c r="D195" s="250" t="s">
        <v>138</v>
      </c>
      <c r="E195" s="262" t="s">
        <v>1</v>
      </c>
      <c r="F195" s="263" t="s">
        <v>140</v>
      </c>
      <c r="G195" s="261"/>
      <c r="H195" s="264">
        <v>15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0" t="s">
        <v>138</v>
      </c>
      <c r="AU195" s="270" t="s">
        <v>91</v>
      </c>
      <c r="AV195" s="14" t="s">
        <v>137</v>
      </c>
      <c r="AW195" s="14" t="s">
        <v>36</v>
      </c>
      <c r="AX195" s="14" t="s">
        <v>14</v>
      </c>
      <c r="AY195" s="270" t="s">
        <v>130</v>
      </c>
    </row>
    <row r="196" s="2" customFormat="1" ht="21.75" customHeight="1">
      <c r="A196" s="38"/>
      <c r="B196" s="39"/>
      <c r="C196" s="235" t="s">
        <v>287</v>
      </c>
      <c r="D196" s="235" t="s">
        <v>132</v>
      </c>
      <c r="E196" s="236" t="s">
        <v>288</v>
      </c>
      <c r="F196" s="237" t="s">
        <v>289</v>
      </c>
      <c r="G196" s="238" t="s">
        <v>163</v>
      </c>
      <c r="H196" s="239">
        <v>8</v>
      </c>
      <c r="I196" s="240"/>
      <c r="J196" s="241">
        <f>ROUND(I196*H196,2)</f>
        <v>0</v>
      </c>
      <c r="K196" s="237" t="s">
        <v>136</v>
      </c>
      <c r="L196" s="44"/>
      <c r="M196" s="242" t="s">
        <v>1</v>
      </c>
      <c r="N196" s="243" t="s">
        <v>47</v>
      </c>
      <c r="O196" s="91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137</v>
      </c>
      <c r="AT196" s="246" t="s">
        <v>132</v>
      </c>
      <c r="AU196" s="246" t="s">
        <v>91</v>
      </c>
      <c r="AY196" s="17" t="s">
        <v>130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14</v>
      </c>
      <c r="BK196" s="247">
        <f>ROUND(I196*H196,2)</f>
        <v>0</v>
      </c>
      <c r="BL196" s="17" t="s">
        <v>137</v>
      </c>
      <c r="BM196" s="246" t="s">
        <v>290</v>
      </c>
    </row>
    <row r="197" s="13" customFormat="1">
      <c r="A197" s="13"/>
      <c r="B197" s="248"/>
      <c r="C197" s="249"/>
      <c r="D197" s="250" t="s">
        <v>138</v>
      </c>
      <c r="E197" s="251" t="s">
        <v>1</v>
      </c>
      <c r="F197" s="252" t="s">
        <v>291</v>
      </c>
      <c r="G197" s="249"/>
      <c r="H197" s="253">
        <v>8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138</v>
      </c>
      <c r="AU197" s="259" t="s">
        <v>91</v>
      </c>
      <c r="AV197" s="13" t="s">
        <v>91</v>
      </c>
      <c r="AW197" s="13" t="s">
        <v>36</v>
      </c>
      <c r="AX197" s="13" t="s">
        <v>82</v>
      </c>
      <c r="AY197" s="259" t="s">
        <v>130</v>
      </c>
    </row>
    <row r="198" s="14" customFormat="1">
      <c r="A198" s="14"/>
      <c r="B198" s="260"/>
      <c r="C198" s="261"/>
      <c r="D198" s="250" t="s">
        <v>138</v>
      </c>
      <c r="E198" s="262" t="s">
        <v>1</v>
      </c>
      <c r="F198" s="263" t="s">
        <v>140</v>
      </c>
      <c r="G198" s="261"/>
      <c r="H198" s="264">
        <v>8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0" t="s">
        <v>138</v>
      </c>
      <c r="AU198" s="270" t="s">
        <v>91</v>
      </c>
      <c r="AV198" s="14" t="s">
        <v>137</v>
      </c>
      <c r="AW198" s="14" t="s">
        <v>36</v>
      </c>
      <c r="AX198" s="14" t="s">
        <v>14</v>
      </c>
      <c r="AY198" s="270" t="s">
        <v>130</v>
      </c>
    </row>
    <row r="199" s="2" customFormat="1" ht="16.5" customHeight="1">
      <c r="A199" s="38"/>
      <c r="B199" s="39"/>
      <c r="C199" s="235" t="s">
        <v>217</v>
      </c>
      <c r="D199" s="235" t="s">
        <v>132</v>
      </c>
      <c r="E199" s="236" t="s">
        <v>292</v>
      </c>
      <c r="F199" s="237" t="s">
        <v>293</v>
      </c>
      <c r="G199" s="238" t="s">
        <v>163</v>
      </c>
      <c r="H199" s="239">
        <v>7</v>
      </c>
      <c r="I199" s="240"/>
      <c r="J199" s="241">
        <f>ROUND(I199*H199,2)</f>
        <v>0</v>
      </c>
      <c r="K199" s="237" t="s">
        <v>136</v>
      </c>
      <c r="L199" s="44"/>
      <c r="M199" s="242" t="s">
        <v>1</v>
      </c>
      <c r="N199" s="243" t="s">
        <v>47</v>
      </c>
      <c r="O199" s="91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137</v>
      </c>
      <c r="AT199" s="246" t="s">
        <v>132</v>
      </c>
      <c r="AU199" s="246" t="s">
        <v>91</v>
      </c>
      <c r="AY199" s="17" t="s">
        <v>130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14</v>
      </c>
      <c r="BK199" s="247">
        <f>ROUND(I199*H199,2)</f>
        <v>0</v>
      </c>
      <c r="BL199" s="17" t="s">
        <v>137</v>
      </c>
      <c r="BM199" s="246" t="s">
        <v>294</v>
      </c>
    </row>
    <row r="200" s="13" customFormat="1">
      <c r="A200" s="13"/>
      <c r="B200" s="248"/>
      <c r="C200" s="249"/>
      <c r="D200" s="250" t="s">
        <v>138</v>
      </c>
      <c r="E200" s="251" t="s">
        <v>1</v>
      </c>
      <c r="F200" s="252" t="s">
        <v>295</v>
      </c>
      <c r="G200" s="249"/>
      <c r="H200" s="253">
        <v>7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138</v>
      </c>
      <c r="AU200" s="259" t="s">
        <v>91</v>
      </c>
      <c r="AV200" s="13" t="s">
        <v>91</v>
      </c>
      <c r="AW200" s="13" t="s">
        <v>36</v>
      </c>
      <c r="AX200" s="13" t="s">
        <v>82</v>
      </c>
      <c r="AY200" s="259" t="s">
        <v>130</v>
      </c>
    </row>
    <row r="201" s="14" customFormat="1">
      <c r="A201" s="14"/>
      <c r="B201" s="260"/>
      <c r="C201" s="261"/>
      <c r="D201" s="250" t="s">
        <v>138</v>
      </c>
      <c r="E201" s="262" t="s">
        <v>1</v>
      </c>
      <c r="F201" s="263" t="s">
        <v>140</v>
      </c>
      <c r="G201" s="261"/>
      <c r="H201" s="264">
        <v>7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0" t="s">
        <v>138</v>
      </c>
      <c r="AU201" s="270" t="s">
        <v>91</v>
      </c>
      <c r="AV201" s="14" t="s">
        <v>137</v>
      </c>
      <c r="AW201" s="14" t="s">
        <v>36</v>
      </c>
      <c r="AX201" s="14" t="s">
        <v>14</v>
      </c>
      <c r="AY201" s="270" t="s">
        <v>130</v>
      </c>
    </row>
    <row r="202" s="2" customFormat="1" ht="21.75" customHeight="1">
      <c r="A202" s="38"/>
      <c r="B202" s="39"/>
      <c r="C202" s="271" t="s">
        <v>296</v>
      </c>
      <c r="D202" s="271" t="s">
        <v>166</v>
      </c>
      <c r="E202" s="272" t="s">
        <v>297</v>
      </c>
      <c r="F202" s="273" t="s">
        <v>298</v>
      </c>
      <c r="G202" s="274" t="s">
        <v>163</v>
      </c>
      <c r="H202" s="275">
        <v>7</v>
      </c>
      <c r="I202" s="276"/>
      <c r="J202" s="277">
        <f>ROUND(I202*H202,2)</f>
        <v>0</v>
      </c>
      <c r="K202" s="273" t="s">
        <v>136</v>
      </c>
      <c r="L202" s="278"/>
      <c r="M202" s="279" t="s">
        <v>1</v>
      </c>
      <c r="N202" s="280" t="s">
        <v>47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150</v>
      </c>
      <c r="AT202" s="246" t="s">
        <v>166</v>
      </c>
      <c r="AU202" s="246" t="s">
        <v>91</v>
      </c>
      <c r="AY202" s="17" t="s">
        <v>130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14</v>
      </c>
      <c r="BK202" s="247">
        <f>ROUND(I202*H202,2)</f>
        <v>0</v>
      </c>
      <c r="BL202" s="17" t="s">
        <v>137</v>
      </c>
      <c r="BM202" s="246" t="s">
        <v>299</v>
      </c>
    </row>
    <row r="203" s="2" customFormat="1" ht="21.75" customHeight="1">
      <c r="A203" s="38"/>
      <c r="B203" s="39"/>
      <c r="C203" s="271" t="s">
        <v>221</v>
      </c>
      <c r="D203" s="271" t="s">
        <v>166</v>
      </c>
      <c r="E203" s="272" t="s">
        <v>300</v>
      </c>
      <c r="F203" s="273" t="s">
        <v>301</v>
      </c>
      <c r="G203" s="274" t="s">
        <v>163</v>
      </c>
      <c r="H203" s="275">
        <v>7</v>
      </c>
      <c r="I203" s="276"/>
      <c r="J203" s="277">
        <f>ROUND(I203*H203,2)</f>
        <v>0</v>
      </c>
      <c r="K203" s="273" t="s">
        <v>136</v>
      </c>
      <c r="L203" s="278"/>
      <c r="M203" s="279" t="s">
        <v>1</v>
      </c>
      <c r="N203" s="280" t="s">
        <v>47</v>
      </c>
      <c r="O203" s="91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6" t="s">
        <v>150</v>
      </c>
      <c r="AT203" s="246" t="s">
        <v>166</v>
      </c>
      <c r="AU203" s="246" t="s">
        <v>91</v>
      </c>
      <c r="AY203" s="17" t="s">
        <v>130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7" t="s">
        <v>14</v>
      </c>
      <c r="BK203" s="247">
        <f>ROUND(I203*H203,2)</f>
        <v>0</v>
      </c>
      <c r="BL203" s="17" t="s">
        <v>137</v>
      </c>
      <c r="BM203" s="246" t="s">
        <v>302</v>
      </c>
    </row>
    <row r="204" s="2" customFormat="1" ht="16.5" customHeight="1">
      <c r="A204" s="38"/>
      <c r="B204" s="39"/>
      <c r="C204" s="235" t="s">
        <v>303</v>
      </c>
      <c r="D204" s="235" t="s">
        <v>132</v>
      </c>
      <c r="E204" s="236" t="s">
        <v>304</v>
      </c>
      <c r="F204" s="237" t="s">
        <v>305</v>
      </c>
      <c r="G204" s="238" t="s">
        <v>163</v>
      </c>
      <c r="H204" s="239">
        <v>3</v>
      </c>
      <c r="I204" s="240"/>
      <c r="J204" s="241">
        <f>ROUND(I204*H204,2)</f>
        <v>0</v>
      </c>
      <c r="K204" s="237" t="s">
        <v>136</v>
      </c>
      <c r="L204" s="44"/>
      <c r="M204" s="242" t="s">
        <v>1</v>
      </c>
      <c r="N204" s="243" t="s">
        <v>47</v>
      </c>
      <c r="O204" s="91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137</v>
      </c>
      <c r="AT204" s="246" t="s">
        <v>132</v>
      </c>
      <c r="AU204" s="246" t="s">
        <v>91</v>
      </c>
      <c r="AY204" s="17" t="s">
        <v>130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7" t="s">
        <v>14</v>
      </c>
      <c r="BK204" s="247">
        <f>ROUND(I204*H204,2)</f>
        <v>0</v>
      </c>
      <c r="BL204" s="17" t="s">
        <v>137</v>
      </c>
      <c r="BM204" s="246" t="s">
        <v>306</v>
      </c>
    </row>
    <row r="205" s="13" customFormat="1">
      <c r="A205" s="13"/>
      <c r="B205" s="248"/>
      <c r="C205" s="249"/>
      <c r="D205" s="250" t="s">
        <v>138</v>
      </c>
      <c r="E205" s="251" t="s">
        <v>1</v>
      </c>
      <c r="F205" s="252" t="s">
        <v>307</v>
      </c>
      <c r="G205" s="249"/>
      <c r="H205" s="253">
        <v>3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138</v>
      </c>
      <c r="AU205" s="259" t="s">
        <v>91</v>
      </c>
      <c r="AV205" s="13" t="s">
        <v>91</v>
      </c>
      <c r="AW205" s="13" t="s">
        <v>36</v>
      </c>
      <c r="AX205" s="13" t="s">
        <v>82</v>
      </c>
      <c r="AY205" s="259" t="s">
        <v>130</v>
      </c>
    </row>
    <row r="206" s="14" customFormat="1">
      <c r="A206" s="14"/>
      <c r="B206" s="260"/>
      <c r="C206" s="261"/>
      <c r="D206" s="250" t="s">
        <v>138</v>
      </c>
      <c r="E206" s="262" t="s">
        <v>1</v>
      </c>
      <c r="F206" s="263" t="s">
        <v>140</v>
      </c>
      <c r="G206" s="261"/>
      <c r="H206" s="264">
        <v>3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0" t="s">
        <v>138</v>
      </c>
      <c r="AU206" s="270" t="s">
        <v>91</v>
      </c>
      <c r="AV206" s="14" t="s">
        <v>137</v>
      </c>
      <c r="AW206" s="14" t="s">
        <v>36</v>
      </c>
      <c r="AX206" s="14" t="s">
        <v>14</v>
      </c>
      <c r="AY206" s="270" t="s">
        <v>130</v>
      </c>
    </row>
    <row r="207" s="2" customFormat="1" ht="16.5" customHeight="1">
      <c r="A207" s="38"/>
      <c r="B207" s="39"/>
      <c r="C207" s="271" t="s">
        <v>226</v>
      </c>
      <c r="D207" s="271" t="s">
        <v>166</v>
      </c>
      <c r="E207" s="272" t="s">
        <v>308</v>
      </c>
      <c r="F207" s="273" t="s">
        <v>309</v>
      </c>
      <c r="G207" s="274" t="s">
        <v>163</v>
      </c>
      <c r="H207" s="275">
        <v>3</v>
      </c>
      <c r="I207" s="276"/>
      <c r="J207" s="277">
        <f>ROUND(I207*H207,2)</f>
        <v>0</v>
      </c>
      <c r="K207" s="273" t="s">
        <v>136</v>
      </c>
      <c r="L207" s="278"/>
      <c r="M207" s="279" t="s">
        <v>1</v>
      </c>
      <c r="N207" s="280" t="s">
        <v>47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150</v>
      </c>
      <c r="AT207" s="246" t="s">
        <v>166</v>
      </c>
      <c r="AU207" s="246" t="s">
        <v>91</v>
      </c>
      <c r="AY207" s="17" t="s">
        <v>130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7" t="s">
        <v>14</v>
      </c>
      <c r="BK207" s="247">
        <f>ROUND(I207*H207,2)</f>
        <v>0</v>
      </c>
      <c r="BL207" s="17" t="s">
        <v>137</v>
      </c>
      <c r="BM207" s="246" t="s">
        <v>310</v>
      </c>
    </row>
    <row r="208" s="2" customFormat="1" ht="21.75" customHeight="1">
      <c r="A208" s="38"/>
      <c r="B208" s="39"/>
      <c r="C208" s="271" t="s">
        <v>311</v>
      </c>
      <c r="D208" s="271" t="s">
        <v>166</v>
      </c>
      <c r="E208" s="272" t="s">
        <v>312</v>
      </c>
      <c r="F208" s="273" t="s">
        <v>313</v>
      </c>
      <c r="G208" s="274" t="s">
        <v>163</v>
      </c>
      <c r="H208" s="275">
        <v>3</v>
      </c>
      <c r="I208" s="276"/>
      <c r="J208" s="277">
        <f>ROUND(I208*H208,2)</f>
        <v>0</v>
      </c>
      <c r="K208" s="273" t="s">
        <v>136</v>
      </c>
      <c r="L208" s="278"/>
      <c r="M208" s="279" t="s">
        <v>1</v>
      </c>
      <c r="N208" s="280" t="s">
        <v>47</v>
      </c>
      <c r="O208" s="91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6" t="s">
        <v>150</v>
      </c>
      <c r="AT208" s="246" t="s">
        <v>166</v>
      </c>
      <c r="AU208" s="246" t="s">
        <v>91</v>
      </c>
      <c r="AY208" s="17" t="s">
        <v>130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7" t="s">
        <v>14</v>
      </c>
      <c r="BK208" s="247">
        <f>ROUND(I208*H208,2)</f>
        <v>0</v>
      </c>
      <c r="BL208" s="17" t="s">
        <v>137</v>
      </c>
      <c r="BM208" s="246" t="s">
        <v>314</v>
      </c>
    </row>
    <row r="209" s="2" customFormat="1" ht="33" customHeight="1">
      <c r="A209" s="38"/>
      <c r="B209" s="39"/>
      <c r="C209" s="235" t="s">
        <v>230</v>
      </c>
      <c r="D209" s="235" t="s">
        <v>132</v>
      </c>
      <c r="E209" s="236" t="s">
        <v>315</v>
      </c>
      <c r="F209" s="237" t="s">
        <v>316</v>
      </c>
      <c r="G209" s="238" t="s">
        <v>163</v>
      </c>
      <c r="H209" s="239">
        <v>37</v>
      </c>
      <c r="I209" s="240"/>
      <c r="J209" s="241">
        <f>ROUND(I209*H209,2)</f>
        <v>0</v>
      </c>
      <c r="K209" s="237" t="s">
        <v>136</v>
      </c>
      <c r="L209" s="44"/>
      <c r="M209" s="242" t="s">
        <v>1</v>
      </c>
      <c r="N209" s="243" t="s">
        <v>47</v>
      </c>
      <c r="O209" s="91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6" t="s">
        <v>137</v>
      </c>
      <c r="AT209" s="246" t="s">
        <v>132</v>
      </c>
      <c r="AU209" s="246" t="s">
        <v>91</v>
      </c>
      <c r="AY209" s="17" t="s">
        <v>130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7" t="s">
        <v>14</v>
      </c>
      <c r="BK209" s="247">
        <f>ROUND(I209*H209,2)</f>
        <v>0</v>
      </c>
      <c r="BL209" s="17" t="s">
        <v>137</v>
      </c>
      <c r="BM209" s="246" t="s">
        <v>317</v>
      </c>
    </row>
    <row r="210" s="13" customFormat="1">
      <c r="A210" s="13"/>
      <c r="B210" s="248"/>
      <c r="C210" s="249"/>
      <c r="D210" s="250" t="s">
        <v>138</v>
      </c>
      <c r="E210" s="251" t="s">
        <v>1</v>
      </c>
      <c r="F210" s="252" t="s">
        <v>318</v>
      </c>
      <c r="G210" s="249"/>
      <c r="H210" s="253">
        <v>37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138</v>
      </c>
      <c r="AU210" s="259" t="s">
        <v>91</v>
      </c>
      <c r="AV210" s="13" t="s">
        <v>91</v>
      </c>
      <c r="AW210" s="13" t="s">
        <v>36</v>
      </c>
      <c r="AX210" s="13" t="s">
        <v>82</v>
      </c>
      <c r="AY210" s="259" t="s">
        <v>130</v>
      </c>
    </row>
    <row r="211" s="14" customFormat="1">
      <c r="A211" s="14"/>
      <c r="B211" s="260"/>
      <c r="C211" s="261"/>
      <c r="D211" s="250" t="s">
        <v>138</v>
      </c>
      <c r="E211" s="262" t="s">
        <v>1</v>
      </c>
      <c r="F211" s="263" t="s">
        <v>140</v>
      </c>
      <c r="G211" s="261"/>
      <c r="H211" s="264">
        <v>37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0" t="s">
        <v>138</v>
      </c>
      <c r="AU211" s="270" t="s">
        <v>91</v>
      </c>
      <c r="AV211" s="14" t="s">
        <v>137</v>
      </c>
      <c r="AW211" s="14" t="s">
        <v>36</v>
      </c>
      <c r="AX211" s="14" t="s">
        <v>14</v>
      </c>
      <c r="AY211" s="270" t="s">
        <v>130</v>
      </c>
    </row>
    <row r="212" s="2" customFormat="1" ht="21.75" customHeight="1">
      <c r="A212" s="38"/>
      <c r="B212" s="39"/>
      <c r="C212" s="235" t="s">
        <v>319</v>
      </c>
      <c r="D212" s="235" t="s">
        <v>132</v>
      </c>
      <c r="E212" s="236" t="s">
        <v>320</v>
      </c>
      <c r="F212" s="237" t="s">
        <v>321</v>
      </c>
      <c r="G212" s="238" t="s">
        <v>163</v>
      </c>
      <c r="H212" s="239">
        <v>12</v>
      </c>
      <c r="I212" s="240"/>
      <c r="J212" s="241">
        <f>ROUND(I212*H212,2)</f>
        <v>0</v>
      </c>
      <c r="K212" s="237" t="s">
        <v>1</v>
      </c>
      <c r="L212" s="44"/>
      <c r="M212" s="242" t="s">
        <v>1</v>
      </c>
      <c r="N212" s="243" t="s">
        <v>47</v>
      </c>
      <c r="O212" s="91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6" t="s">
        <v>137</v>
      </c>
      <c r="AT212" s="246" t="s">
        <v>132</v>
      </c>
      <c r="AU212" s="246" t="s">
        <v>91</v>
      </c>
      <c r="AY212" s="17" t="s">
        <v>130</v>
      </c>
      <c r="BE212" s="247">
        <f>IF(N212="základní",J212,0)</f>
        <v>0</v>
      </c>
      <c r="BF212" s="247">
        <f>IF(N212="snížená",J212,0)</f>
        <v>0</v>
      </c>
      <c r="BG212" s="247">
        <f>IF(N212="zákl. přenesená",J212,0)</f>
        <v>0</v>
      </c>
      <c r="BH212" s="247">
        <f>IF(N212="sníž. přenesená",J212,0)</f>
        <v>0</v>
      </c>
      <c r="BI212" s="247">
        <f>IF(N212="nulová",J212,0)</f>
        <v>0</v>
      </c>
      <c r="BJ212" s="17" t="s">
        <v>14</v>
      </c>
      <c r="BK212" s="247">
        <f>ROUND(I212*H212,2)</f>
        <v>0</v>
      </c>
      <c r="BL212" s="17" t="s">
        <v>137</v>
      </c>
      <c r="BM212" s="246" t="s">
        <v>322</v>
      </c>
    </row>
    <row r="213" s="13" customFormat="1">
      <c r="A213" s="13"/>
      <c r="B213" s="248"/>
      <c r="C213" s="249"/>
      <c r="D213" s="250" t="s">
        <v>138</v>
      </c>
      <c r="E213" s="251" t="s">
        <v>1</v>
      </c>
      <c r="F213" s="252" t="s">
        <v>323</v>
      </c>
      <c r="G213" s="249"/>
      <c r="H213" s="253">
        <v>12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138</v>
      </c>
      <c r="AU213" s="259" t="s">
        <v>91</v>
      </c>
      <c r="AV213" s="13" t="s">
        <v>91</v>
      </c>
      <c r="AW213" s="13" t="s">
        <v>36</v>
      </c>
      <c r="AX213" s="13" t="s">
        <v>82</v>
      </c>
      <c r="AY213" s="259" t="s">
        <v>130</v>
      </c>
    </row>
    <row r="214" s="14" customFormat="1">
      <c r="A214" s="14"/>
      <c r="B214" s="260"/>
      <c r="C214" s="261"/>
      <c r="D214" s="250" t="s">
        <v>138</v>
      </c>
      <c r="E214" s="262" t="s">
        <v>1</v>
      </c>
      <c r="F214" s="263" t="s">
        <v>140</v>
      </c>
      <c r="G214" s="261"/>
      <c r="H214" s="264">
        <v>12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0" t="s">
        <v>138</v>
      </c>
      <c r="AU214" s="270" t="s">
        <v>91</v>
      </c>
      <c r="AV214" s="14" t="s">
        <v>137</v>
      </c>
      <c r="AW214" s="14" t="s">
        <v>36</v>
      </c>
      <c r="AX214" s="14" t="s">
        <v>14</v>
      </c>
      <c r="AY214" s="270" t="s">
        <v>130</v>
      </c>
    </row>
    <row r="215" s="2" customFormat="1" ht="21.75" customHeight="1">
      <c r="A215" s="38"/>
      <c r="B215" s="39"/>
      <c r="C215" s="235" t="s">
        <v>233</v>
      </c>
      <c r="D215" s="235" t="s">
        <v>132</v>
      </c>
      <c r="E215" s="236" t="s">
        <v>324</v>
      </c>
      <c r="F215" s="237" t="s">
        <v>325</v>
      </c>
      <c r="G215" s="238" t="s">
        <v>163</v>
      </c>
      <c r="H215" s="239">
        <v>5</v>
      </c>
      <c r="I215" s="240"/>
      <c r="J215" s="241">
        <f>ROUND(I215*H215,2)</f>
        <v>0</v>
      </c>
      <c r="K215" s="237" t="s">
        <v>1</v>
      </c>
      <c r="L215" s="44"/>
      <c r="M215" s="242" t="s">
        <v>1</v>
      </c>
      <c r="N215" s="243" t="s">
        <v>47</v>
      </c>
      <c r="O215" s="91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137</v>
      </c>
      <c r="AT215" s="246" t="s">
        <v>132</v>
      </c>
      <c r="AU215" s="246" t="s">
        <v>91</v>
      </c>
      <c r="AY215" s="17" t="s">
        <v>130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7" t="s">
        <v>14</v>
      </c>
      <c r="BK215" s="247">
        <f>ROUND(I215*H215,2)</f>
        <v>0</v>
      </c>
      <c r="BL215" s="17" t="s">
        <v>137</v>
      </c>
      <c r="BM215" s="246" t="s">
        <v>326</v>
      </c>
    </row>
    <row r="216" s="13" customFormat="1">
      <c r="A216" s="13"/>
      <c r="B216" s="248"/>
      <c r="C216" s="249"/>
      <c r="D216" s="250" t="s">
        <v>138</v>
      </c>
      <c r="E216" s="251" t="s">
        <v>1</v>
      </c>
      <c r="F216" s="252" t="s">
        <v>327</v>
      </c>
      <c r="G216" s="249"/>
      <c r="H216" s="253">
        <v>5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138</v>
      </c>
      <c r="AU216" s="259" t="s">
        <v>91</v>
      </c>
      <c r="AV216" s="13" t="s">
        <v>91</v>
      </c>
      <c r="AW216" s="13" t="s">
        <v>36</v>
      </c>
      <c r="AX216" s="13" t="s">
        <v>82</v>
      </c>
      <c r="AY216" s="259" t="s">
        <v>130</v>
      </c>
    </row>
    <row r="217" s="14" customFormat="1">
      <c r="A217" s="14"/>
      <c r="B217" s="260"/>
      <c r="C217" s="261"/>
      <c r="D217" s="250" t="s">
        <v>138</v>
      </c>
      <c r="E217" s="262" t="s">
        <v>1</v>
      </c>
      <c r="F217" s="263" t="s">
        <v>140</v>
      </c>
      <c r="G217" s="261"/>
      <c r="H217" s="264">
        <v>5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0" t="s">
        <v>138</v>
      </c>
      <c r="AU217" s="270" t="s">
        <v>91</v>
      </c>
      <c r="AV217" s="14" t="s">
        <v>137</v>
      </c>
      <c r="AW217" s="14" t="s">
        <v>36</v>
      </c>
      <c r="AX217" s="14" t="s">
        <v>14</v>
      </c>
      <c r="AY217" s="270" t="s">
        <v>130</v>
      </c>
    </row>
    <row r="218" s="2" customFormat="1" ht="21.75" customHeight="1">
      <c r="A218" s="38"/>
      <c r="B218" s="39"/>
      <c r="C218" s="235" t="s">
        <v>328</v>
      </c>
      <c r="D218" s="235" t="s">
        <v>132</v>
      </c>
      <c r="E218" s="236" t="s">
        <v>329</v>
      </c>
      <c r="F218" s="237" t="s">
        <v>330</v>
      </c>
      <c r="G218" s="238" t="s">
        <v>163</v>
      </c>
      <c r="H218" s="239">
        <v>13</v>
      </c>
      <c r="I218" s="240"/>
      <c r="J218" s="241">
        <f>ROUND(I218*H218,2)</f>
        <v>0</v>
      </c>
      <c r="K218" s="237" t="s">
        <v>1</v>
      </c>
      <c r="L218" s="44"/>
      <c r="M218" s="242" t="s">
        <v>1</v>
      </c>
      <c r="N218" s="243" t="s">
        <v>47</v>
      </c>
      <c r="O218" s="91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6" t="s">
        <v>137</v>
      </c>
      <c r="AT218" s="246" t="s">
        <v>132</v>
      </c>
      <c r="AU218" s="246" t="s">
        <v>91</v>
      </c>
      <c r="AY218" s="17" t="s">
        <v>130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17" t="s">
        <v>14</v>
      </c>
      <c r="BK218" s="247">
        <f>ROUND(I218*H218,2)</f>
        <v>0</v>
      </c>
      <c r="BL218" s="17" t="s">
        <v>137</v>
      </c>
      <c r="BM218" s="246" t="s">
        <v>331</v>
      </c>
    </row>
    <row r="219" s="13" customFormat="1">
      <c r="A219" s="13"/>
      <c r="B219" s="248"/>
      <c r="C219" s="249"/>
      <c r="D219" s="250" t="s">
        <v>138</v>
      </c>
      <c r="E219" s="251" t="s">
        <v>1</v>
      </c>
      <c r="F219" s="252" t="s">
        <v>332</v>
      </c>
      <c r="G219" s="249"/>
      <c r="H219" s="253">
        <v>13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138</v>
      </c>
      <c r="AU219" s="259" t="s">
        <v>91</v>
      </c>
      <c r="AV219" s="13" t="s">
        <v>91</v>
      </c>
      <c r="AW219" s="13" t="s">
        <v>36</v>
      </c>
      <c r="AX219" s="13" t="s">
        <v>82</v>
      </c>
      <c r="AY219" s="259" t="s">
        <v>130</v>
      </c>
    </row>
    <row r="220" s="14" customFormat="1">
      <c r="A220" s="14"/>
      <c r="B220" s="260"/>
      <c r="C220" s="261"/>
      <c r="D220" s="250" t="s">
        <v>138</v>
      </c>
      <c r="E220" s="262" t="s">
        <v>1</v>
      </c>
      <c r="F220" s="263" t="s">
        <v>140</v>
      </c>
      <c r="G220" s="261"/>
      <c r="H220" s="264">
        <v>13</v>
      </c>
      <c r="I220" s="265"/>
      <c r="J220" s="261"/>
      <c r="K220" s="261"/>
      <c r="L220" s="266"/>
      <c r="M220" s="267"/>
      <c r="N220" s="268"/>
      <c r="O220" s="268"/>
      <c r="P220" s="268"/>
      <c r="Q220" s="268"/>
      <c r="R220" s="268"/>
      <c r="S220" s="268"/>
      <c r="T220" s="26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0" t="s">
        <v>138</v>
      </c>
      <c r="AU220" s="270" t="s">
        <v>91</v>
      </c>
      <c r="AV220" s="14" t="s">
        <v>137</v>
      </c>
      <c r="AW220" s="14" t="s">
        <v>36</v>
      </c>
      <c r="AX220" s="14" t="s">
        <v>14</v>
      </c>
      <c r="AY220" s="270" t="s">
        <v>130</v>
      </c>
    </row>
    <row r="221" s="2" customFormat="1" ht="16.5" customHeight="1">
      <c r="A221" s="38"/>
      <c r="B221" s="39"/>
      <c r="C221" s="235" t="s">
        <v>237</v>
      </c>
      <c r="D221" s="235" t="s">
        <v>132</v>
      </c>
      <c r="E221" s="236" t="s">
        <v>333</v>
      </c>
      <c r="F221" s="237" t="s">
        <v>334</v>
      </c>
      <c r="G221" s="238" t="s">
        <v>163</v>
      </c>
      <c r="H221" s="239">
        <v>1</v>
      </c>
      <c r="I221" s="240"/>
      <c r="J221" s="241">
        <f>ROUND(I221*H221,2)</f>
        <v>0</v>
      </c>
      <c r="K221" s="237" t="s">
        <v>1</v>
      </c>
      <c r="L221" s="44"/>
      <c r="M221" s="242" t="s">
        <v>1</v>
      </c>
      <c r="N221" s="243" t="s">
        <v>47</v>
      </c>
      <c r="O221" s="91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6" t="s">
        <v>137</v>
      </c>
      <c r="AT221" s="246" t="s">
        <v>132</v>
      </c>
      <c r="AU221" s="246" t="s">
        <v>91</v>
      </c>
      <c r="AY221" s="17" t="s">
        <v>130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7" t="s">
        <v>14</v>
      </c>
      <c r="BK221" s="247">
        <f>ROUND(I221*H221,2)</f>
        <v>0</v>
      </c>
      <c r="BL221" s="17" t="s">
        <v>137</v>
      </c>
      <c r="BM221" s="246" t="s">
        <v>335</v>
      </c>
    </row>
    <row r="222" s="2" customFormat="1" ht="16.5" customHeight="1">
      <c r="A222" s="38"/>
      <c r="B222" s="39"/>
      <c r="C222" s="235" t="s">
        <v>336</v>
      </c>
      <c r="D222" s="235" t="s">
        <v>132</v>
      </c>
      <c r="E222" s="236" t="s">
        <v>337</v>
      </c>
      <c r="F222" s="237" t="s">
        <v>338</v>
      </c>
      <c r="G222" s="238" t="s">
        <v>163</v>
      </c>
      <c r="H222" s="239">
        <v>1</v>
      </c>
      <c r="I222" s="240"/>
      <c r="J222" s="241">
        <f>ROUND(I222*H222,2)</f>
        <v>0</v>
      </c>
      <c r="K222" s="237" t="s">
        <v>1</v>
      </c>
      <c r="L222" s="44"/>
      <c r="M222" s="242" t="s">
        <v>1</v>
      </c>
      <c r="N222" s="243" t="s">
        <v>47</v>
      </c>
      <c r="O222" s="91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6" t="s">
        <v>137</v>
      </c>
      <c r="AT222" s="246" t="s">
        <v>132</v>
      </c>
      <c r="AU222" s="246" t="s">
        <v>91</v>
      </c>
      <c r="AY222" s="17" t="s">
        <v>130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7" t="s">
        <v>14</v>
      </c>
      <c r="BK222" s="247">
        <f>ROUND(I222*H222,2)</f>
        <v>0</v>
      </c>
      <c r="BL222" s="17" t="s">
        <v>137</v>
      </c>
      <c r="BM222" s="246" t="s">
        <v>339</v>
      </c>
    </row>
    <row r="223" s="2" customFormat="1" ht="16.5" customHeight="1">
      <c r="A223" s="38"/>
      <c r="B223" s="39"/>
      <c r="C223" s="235" t="s">
        <v>240</v>
      </c>
      <c r="D223" s="235" t="s">
        <v>132</v>
      </c>
      <c r="E223" s="236" t="s">
        <v>340</v>
      </c>
      <c r="F223" s="237" t="s">
        <v>341</v>
      </c>
      <c r="G223" s="238" t="s">
        <v>163</v>
      </c>
      <c r="H223" s="239">
        <v>1</v>
      </c>
      <c r="I223" s="240"/>
      <c r="J223" s="241">
        <f>ROUND(I223*H223,2)</f>
        <v>0</v>
      </c>
      <c r="K223" s="237" t="s">
        <v>1</v>
      </c>
      <c r="L223" s="44"/>
      <c r="M223" s="242" t="s">
        <v>1</v>
      </c>
      <c r="N223" s="243" t="s">
        <v>47</v>
      </c>
      <c r="O223" s="91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137</v>
      </c>
      <c r="AT223" s="246" t="s">
        <v>132</v>
      </c>
      <c r="AU223" s="246" t="s">
        <v>91</v>
      </c>
      <c r="AY223" s="17" t="s">
        <v>130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7" t="s">
        <v>14</v>
      </c>
      <c r="BK223" s="247">
        <f>ROUND(I223*H223,2)</f>
        <v>0</v>
      </c>
      <c r="BL223" s="17" t="s">
        <v>137</v>
      </c>
      <c r="BM223" s="246" t="s">
        <v>342</v>
      </c>
    </row>
    <row r="224" s="12" customFormat="1" ht="22.8" customHeight="1">
      <c r="A224" s="12"/>
      <c r="B224" s="219"/>
      <c r="C224" s="220"/>
      <c r="D224" s="221" t="s">
        <v>81</v>
      </c>
      <c r="E224" s="233" t="s">
        <v>171</v>
      </c>
      <c r="F224" s="233" t="s">
        <v>343</v>
      </c>
      <c r="G224" s="220"/>
      <c r="H224" s="220"/>
      <c r="I224" s="223"/>
      <c r="J224" s="234">
        <f>BK224</f>
        <v>0</v>
      </c>
      <c r="K224" s="220"/>
      <c r="L224" s="225"/>
      <c r="M224" s="226"/>
      <c r="N224" s="227"/>
      <c r="O224" s="227"/>
      <c r="P224" s="228">
        <f>SUM(P225:P381)</f>
        <v>0</v>
      </c>
      <c r="Q224" s="227"/>
      <c r="R224" s="228">
        <f>SUM(R225:R381)</f>
        <v>0</v>
      </c>
      <c r="S224" s="227"/>
      <c r="T224" s="229">
        <f>SUM(T225:T381)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0" t="s">
        <v>14</v>
      </c>
      <c r="AT224" s="231" t="s">
        <v>81</v>
      </c>
      <c r="AU224" s="231" t="s">
        <v>14</v>
      </c>
      <c r="AY224" s="230" t="s">
        <v>130</v>
      </c>
      <c r="BK224" s="232">
        <f>SUM(BK225:BK381)</f>
        <v>0</v>
      </c>
    </row>
    <row r="225" s="2" customFormat="1" ht="21.75" customHeight="1">
      <c r="A225" s="38"/>
      <c r="B225" s="39"/>
      <c r="C225" s="235" t="s">
        <v>344</v>
      </c>
      <c r="D225" s="235" t="s">
        <v>132</v>
      </c>
      <c r="E225" s="236" t="s">
        <v>345</v>
      </c>
      <c r="F225" s="237" t="s">
        <v>346</v>
      </c>
      <c r="G225" s="238" t="s">
        <v>266</v>
      </c>
      <c r="H225" s="239">
        <v>164</v>
      </c>
      <c r="I225" s="240"/>
      <c r="J225" s="241">
        <f>ROUND(I225*H225,2)</f>
        <v>0</v>
      </c>
      <c r="K225" s="237" t="s">
        <v>136</v>
      </c>
      <c r="L225" s="44"/>
      <c r="M225" s="242" t="s">
        <v>1</v>
      </c>
      <c r="N225" s="243" t="s">
        <v>47</v>
      </c>
      <c r="O225" s="91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6" t="s">
        <v>137</v>
      </c>
      <c r="AT225" s="246" t="s">
        <v>132</v>
      </c>
      <c r="AU225" s="246" t="s">
        <v>91</v>
      </c>
      <c r="AY225" s="17" t="s">
        <v>130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7" t="s">
        <v>14</v>
      </c>
      <c r="BK225" s="247">
        <f>ROUND(I225*H225,2)</f>
        <v>0</v>
      </c>
      <c r="BL225" s="17" t="s">
        <v>137</v>
      </c>
      <c r="BM225" s="246" t="s">
        <v>347</v>
      </c>
    </row>
    <row r="226" s="2" customFormat="1">
      <c r="A226" s="38"/>
      <c r="B226" s="39"/>
      <c r="C226" s="40"/>
      <c r="D226" s="250" t="s">
        <v>348</v>
      </c>
      <c r="E226" s="40"/>
      <c r="F226" s="291" t="s">
        <v>349</v>
      </c>
      <c r="G226" s="40"/>
      <c r="H226" s="40"/>
      <c r="I226" s="144"/>
      <c r="J226" s="40"/>
      <c r="K226" s="40"/>
      <c r="L226" s="44"/>
      <c r="M226" s="292"/>
      <c r="N226" s="29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348</v>
      </c>
      <c r="AU226" s="17" t="s">
        <v>91</v>
      </c>
    </row>
    <row r="227" s="13" customFormat="1">
      <c r="A227" s="13"/>
      <c r="B227" s="248"/>
      <c r="C227" s="249"/>
      <c r="D227" s="250" t="s">
        <v>138</v>
      </c>
      <c r="E227" s="251" t="s">
        <v>1</v>
      </c>
      <c r="F227" s="252" t="s">
        <v>350</v>
      </c>
      <c r="G227" s="249"/>
      <c r="H227" s="253">
        <v>164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138</v>
      </c>
      <c r="AU227" s="259" t="s">
        <v>91</v>
      </c>
      <c r="AV227" s="13" t="s">
        <v>91</v>
      </c>
      <c r="AW227" s="13" t="s">
        <v>36</v>
      </c>
      <c r="AX227" s="13" t="s">
        <v>82</v>
      </c>
      <c r="AY227" s="259" t="s">
        <v>130</v>
      </c>
    </row>
    <row r="228" s="14" customFormat="1">
      <c r="A228" s="14"/>
      <c r="B228" s="260"/>
      <c r="C228" s="261"/>
      <c r="D228" s="250" t="s">
        <v>138</v>
      </c>
      <c r="E228" s="262" t="s">
        <v>1</v>
      </c>
      <c r="F228" s="263" t="s">
        <v>140</v>
      </c>
      <c r="G228" s="261"/>
      <c r="H228" s="264">
        <v>164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0" t="s">
        <v>138</v>
      </c>
      <c r="AU228" s="270" t="s">
        <v>91</v>
      </c>
      <c r="AV228" s="14" t="s">
        <v>137</v>
      </c>
      <c r="AW228" s="14" t="s">
        <v>36</v>
      </c>
      <c r="AX228" s="14" t="s">
        <v>14</v>
      </c>
      <c r="AY228" s="270" t="s">
        <v>130</v>
      </c>
    </row>
    <row r="229" s="2" customFormat="1" ht="21.75" customHeight="1">
      <c r="A229" s="38"/>
      <c r="B229" s="39"/>
      <c r="C229" s="235" t="s">
        <v>244</v>
      </c>
      <c r="D229" s="235" t="s">
        <v>132</v>
      </c>
      <c r="E229" s="236" t="s">
        <v>351</v>
      </c>
      <c r="F229" s="237" t="s">
        <v>352</v>
      </c>
      <c r="G229" s="238" t="s">
        <v>266</v>
      </c>
      <c r="H229" s="239">
        <v>625</v>
      </c>
      <c r="I229" s="240"/>
      <c r="J229" s="241">
        <f>ROUND(I229*H229,2)</f>
        <v>0</v>
      </c>
      <c r="K229" s="237" t="s">
        <v>136</v>
      </c>
      <c r="L229" s="44"/>
      <c r="M229" s="242" t="s">
        <v>1</v>
      </c>
      <c r="N229" s="243" t="s">
        <v>47</v>
      </c>
      <c r="O229" s="91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6" t="s">
        <v>137</v>
      </c>
      <c r="AT229" s="246" t="s">
        <v>132</v>
      </c>
      <c r="AU229" s="246" t="s">
        <v>91</v>
      </c>
      <c r="AY229" s="17" t="s">
        <v>130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7" t="s">
        <v>14</v>
      </c>
      <c r="BK229" s="247">
        <f>ROUND(I229*H229,2)</f>
        <v>0</v>
      </c>
      <c r="BL229" s="17" t="s">
        <v>137</v>
      </c>
      <c r="BM229" s="246" t="s">
        <v>353</v>
      </c>
    </row>
    <row r="230" s="2" customFormat="1">
      <c r="A230" s="38"/>
      <c r="B230" s="39"/>
      <c r="C230" s="40"/>
      <c r="D230" s="250" t="s">
        <v>348</v>
      </c>
      <c r="E230" s="40"/>
      <c r="F230" s="291" t="s">
        <v>349</v>
      </c>
      <c r="G230" s="40"/>
      <c r="H230" s="40"/>
      <c r="I230" s="144"/>
      <c r="J230" s="40"/>
      <c r="K230" s="40"/>
      <c r="L230" s="44"/>
      <c r="M230" s="292"/>
      <c r="N230" s="29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348</v>
      </c>
      <c r="AU230" s="17" t="s">
        <v>91</v>
      </c>
    </row>
    <row r="231" s="13" customFormat="1">
      <c r="A231" s="13"/>
      <c r="B231" s="248"/>
      <c r="C231" s="249"/>
      <c r="D231" s="250" t="s">
        <v>138</v>
      </c>
      <c r="E231" s="251" t="s">
        <v>1</v>
      </c>
      <c r="F231" s="252" t="s">
        <v>354</v>
      </c>
      <c r="G231" s="249"/>
      <c r="H231" s="253">
        <v>144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138</v>
      </c>
      <c r="AU231" s="259" t="s">
        <v>91</v>
      </c>
      <c r="AV231" s="13" t="s">
        <v>91</v>
      </c>
      <c r="AW231" s="13" t="s">
        <v>36</v>
      </c>
      <c r="AX231" s="13" t="s">
        <v>82</v>
      </c>
      <c r="AY231" s="259" t="s">
        <v>130</v>
      </c>
    </row>
    <row r="232" s="13" customFormat="1">
      <c r="A232" s="13"/>
      <c r="B232" s="248"/>
      <c r="C232" s="249"/>
      <c r="D232" s="250" t="s">
        <v>138</v>
      </c>
      <c r="E232" s="251" t="s">
        <v>1</v>
      </c>
      <c r="F232" s="252" t="s">
        <v>355</v>
      </c>
      <c r="G232" s="249"/>
      <c r="H232" s="253">
        <v>77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138</v>
      </c>
      <c r="AU232" s="259" t="s">
        <v>91</v>
      </c>
      <c r="AV232" s="13" t="s">
        <v>91</v>
      </c>
      <c r="AW232" s="13" t="s">
        <v>36</v>
      </c>
      <c r="AX232" s="13" t="s">
        <v>82</v>
      </c>
      <c r="AY232" s="259" t="s">
        <v>130</v>
      </c>
    </row>
    <row r="233" s="13" customFormat="1">
      <c r="A233" s="13"/>
      <c r="B233" s="248"/>
      <c r="C233" s="249"/>
      <c r="D233" s="250" t="s">
        <v>138</v>
      </c>
      <c r="E233" s="251" t="s">
        <v>1</v>
      </c>
      <c r="F233" s="252" t="s">
        <v>356</v>
      </c>
      <c r="G233" s="249"/>
      <c r="H233" s="253">
        <v>150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138</v>
      </c>
      <c r="AU233" s="259" t="s">
        <v>91</v>
      </c>
      <c r="AV233" s="13" t="s">
        <v>91</v>
      </c>
      <c r="AW233" s="13" t="s">
        <v>36</v>
      </c>
      <c r="AX233" s="13" t="s">
        <v>82</v>
      </c>
      <c r="AY233" s="259" t="s">
        <v>130</v>
      </c>
    </row>
    <row r="234" s="13" customFormat="1">
      <c r="A234" s="13"/>
      <c r="B234" s="248"/>
      <c r="C234" s="249"/>
      <c r="D234" s="250" t="s">
        <v>138</v>
      </c>
      <c r="E234" s="251" t="s">
        <v>1</v>
      </c>
      <c r="F234" s="252" t="s">
        <v>357</v>
      </c>
      <c r="G234" s="249"/>
      <c r="H234" s="253">
        <v>140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138</v>
      </c>
      <c r="AU234" s="259" t="s">
        <v>91</v>
      </c>
      <c r="AV234" s="13" t="s">
        <v>91</v>
      </c>
      <c r="AW234" s="13" t="s">
        <v>36</v>
      </c>
      <c r="AX234" s="13" t="s">
        <v>82</v>
      </c>
      <c r="AY234" s="259" t="s">
        <v>130</v>
      </c>
    </row>
    <row r="235" s="13" customFormat="1">
      <c r="A235" s="13"/>
      <c r="B235" s="248"/>
      <c r="C235" s="249"/>
      <c r="D235" s="250" t="s">
        <v>138</v>
      </c>
      <c r="E235" s="251" t="s">
        <v>1</v>
      </c>
      <c r="F235" s="252" t="s">
        <v>358</v>
      </c>
      <c r="G235" s="249"/>
      <c r="H235" s="253">
        <v>114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138</v>
      </c>
      <c r="AU235" s="259" t="s">
        <v>91</v>
      </c>
      <c r="AV235" s="13" t="s">
        <v>91</v>
      </c>
      <c r="AW235" s="13" t="s">
        <v>36</v>
      </c>
      <c r="AX235" s="13" t="s">
        <v>82</v>
      </c>
      <c r="AY235" s="259" t="s">
        <v>130</v>
      </c>
    </row>
    <row r="236" s="14" customFormat="1">
      <c r="A236" s="14"/>
      <c r="B236" s="260"/>
      <c r="C236" s="261"/>
      <c r="D236" s="250" t="s">
        <v>138</v>
      </c>
      <c r="E236" s="262" t="s">
        <v>1</v>
      </c>
      <c r="F236" s="263" t="s">
        <v>140</v>
      </c>
      <c r="G236" s="261"/>
      <c r="H236" s="264">
        <v>625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0" t="s">
        <v>138</v>
      </c>
      <c r="AU236" s="270" t="s">
        <v>91</v>
      </c>
      <c r="AV236" s="14" t="s">
        <v>137</v>
      </c>
      <c r="AW236" s="14" t="s">
        <v>36</v>
      </c>
      <c r="AX236" s="14" t="s">
        <v>14</v>
      </c>
      <c r="AY236" s="270" t="s">
        <v>130</v>
      </c>
    </row>
    <row r="237" s="2" customFormat="1" ht="21.75" customHeight="1">
      <c r="A237" s="38"/>
      <c r="B237" s="39"/>
      <c r="C237" s="235" t="s">
        <v>359</v>
      </c>
      <c r="D237" s="235" t="s">
        <v>132</v>
      </c>
      <c r="E237" s="236" t="s">
        <v>360</v>
      </c>
      <c r="F237" s="237" t="s">
        <v>361</v>
      </c>
      <c r="G237" s="238" t="s">
        <v>266</v>
      </c>
      <c r="H237" s="239">
        <v>280</v>
      </c>
      <c r="I237" s="240"/>
      <c r="J237" s="241">
        <f>ROUND(I237*H237,2)</f>
        <v>0</v>
      </c>
      <c r="K237" s="237" t="s">
        <v>136</v>
      </c>
      <c r="L237" s="44"/>
      <c r="M237" s="242" t="s">
        <v>1</v>
      </c>
      <c r="N237" s="243" t="s">
        <v>47</v>
      </c>
      <c r="O237" s="91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6" t="s">
        <v>137</v>
      </c>
      <c r="AT237" s="246" t="s">
        <v>132</v>
      </c>
      <c r="AU237" s="246" t="s">
        <v>91</v>
      </c>
      <c r="AY237" s="17" t="s">
        <v>130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7" t="s">
        <v>14</v>
      </c>
      <c r="BK237" s="247">
        <f>ROUND(I237*H237,2)</f>
        <v>0</v>
      </c>
      <c r="BL237" s="17" t="s">
        <v>137</v>
      </c>
      <c r="BM237" s="246" t="s">
        <v>362</v>
      </c>
    </row>
    <row r="238" s="2" customFormat="1">
      <c r="A238" s="38"/>
      <c r="B238" s="39"/>
      <c r="C238" s="40"/>
      <c r="D238" s="250" t="s">
        <v>348</v>
      </c>
      <c r="E238" s="40"/>
      <c r="F238" s="291" t="s">
        <v>349</v>
      </c>
      <c r="G238" s="40"/>
      <c r="H238" s="40"/>
      <c r="I238" s="144"/>
      <c r="J238" s="40"/>
      <c r="K238" s="40"/>
      <c r="L238" s="44"/>
      <c r="M238" s="292"/>
      <c r="N238" s="293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348</v>
      </c>
      <c r="AU238" s="17" t="s">
        <v>91</v>
      </c>
    </row>
    <row r="239" s="13" customFormat="1">
      <c r="A239" s="13"/>
      <c r="B239" s="248"/>
      <c r="C239" s="249"/>
      <c r="D239" s="250" t="s">
        <v>138</v>
      </c>
      <c r="E239" s="251" t="s">
        <v>1</v>
      </c>
      <c r="F239" s="252" t="s">
        <v>363</v>
      </c>
      <c r="G239" s="249"/>
      <c r="H239" s="253">
        <v>280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9" t="s">
        <v>138</v>
      </c>
      <c r="AU239" s="259" t="s">
        <v>91</v>
      </c>
      <c r="AV239" s="13" t="s">
        <v>91</v>
      </c>
      <c r="AW239" s="13" t="s">
        <v>36</v>
      </c>
      <c r="AX239" s="13" t="s">
        <v>82</v>
      </c>
      <c r="AY239" s="259" t="s">
        <v>130</v>
      </c>
    </row>
    <row r="240" s="14" customFormat="1">
      <c r="A240" s="14"/>
      <c r="B240" s="260"/>
      <c r="C240" s="261"/>
      <c r="D240" s="250" t="s">
        <v>138</v>
      </c>
      <c r="E240" s="262" t="s">
        <v>1</v>
      </c>
      <c r="F240" s="263" t="s">
        <v>140</v>
      </c>
      <c r="G240" s="261"/>
      <c r="H240" s="264">
        <v>280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0" t="s">
        <v>138</v>
      </c>
      <c r="AU240" s="270" t="s">
        <v>91</v>
      </c>
      <c r="AV240" s="14" t="s">
        <v>137</v>
      </c>
      <c r="AW240" s="14" t="s">
        <v>36</v>
      </c>
      <c r="AX240" s="14" t="s">
        <v>14</v>
      </c>
      <c r="AY240" s="270" t="s">
        <v>130</v>
      </c>
    </row>
    <row r="241" s="2" customFormat="1" ht="21.75" customHeight="1">
      <c r="A241" s="38"/>
      <c r="B241" s="39"/>
      <c r="C241" s="235" t="s">
        <v>247</v>
      </c>
      <c r="D241" s="235" t="s">
        <v>132</v>
      </c>
      <c r="E241" s="236" t="s">
        <v>364</v>
      </c>
      <c r="F241" s="237" t="s">
        <v>365</v>
      </c>
      <c r="G241" s="238" t="s">
        <v>266</v>
      </c>
      <c r="H241" s="239">
        <v>197</v>
      </c>
      <c r="I241" s="240"/>
      <c r="J241" s="241">
        <f>ROUND(I241*H241,2)</f>
        <v>0</v>
      </c>
      <c r="K241" s="237" t="s">
        <v>136</v>
      </c>
      <c r="L241" s="44"/>
      <c r="M241" s="242" t="s">
        <v>1</v>
      </c>
      <c r="N241" s="243" t="s">
        <v>47</v>
      </c>
      <c r="O241" s="91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6" t="s">
        <v>137</v>
      </c>
      <c r="AT241" s="246" t="s">
        <v>132</v>
      </c>
      <c r="AU241" s="246" t="s">
        <v>91</v>
      </c>
      <c r="AY241" s="17" t="s">
        <v>130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7" t="s">
        <v>14</v>
      </c>
      <c r="BK241" s="247">
        <f>ROUND(I241*H241,2)</f>
        <v>0</v>
      </c>
      <c r="BL241" s="17" t="s">
        <v>137</v>
      </c>
      <c r="BM241" s="246" t="s">
        <v>366</v>
      </c>
    </row>
    <row r="242" s="2" customFormat="1">
      <c r="A242" s="38"/>
      <c r="B242" s="39"/>
      <c r="C242" s="40"/>
      <c r="D242" s="250" t="s">
        <v>348</v>
      </c>
      <c r="E242" s="40"/>
      <c r="F242" s="291" t="s">
        <v>349</v>
      </c>
      <c r="G242" s="40"/>
      <c r="H242" s="40"/>
      <c r="I242" s="144"/>
      <c r="J242" s="40"/>
      <c r="K242" s="40"/>
      <c r="L242" s="44"/>
      <c r="M242" s="292"/>
      <c r="N242" s="293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348</v>
      </c>
      <c r="AU242" s="17" t="s">
        <v>91</v>
      </c>
    </row>
    <row r="243" s="13" customFormat="1">
      <c r="A243" s="13"/>
      <c r="B243" s="248"/>
      <c r="C243" s="249"/>
      <c r="D243" s="250" t="s">
        <v>138</v>
      </c>
      <c r="E243" s="251" t="s">
        <v>1</v>
      </c>
      <c r="F243" s="252" t="s">
        <v>367</v>
      </c>
      <c r="G243" s="249"/>
      <c r="H243" s="253">
        <v>143</v>
      </c>
      <c r="I243" s="254"/>
      <c r="J243" s="249"/>
      <c r="K243" s="249"/>
      <c r="L243" s="255"/>
      <c r="M243" s="256"/>
      <c r="N243" s="257"/>
      <c r="O243" s="257"/>
      <c r="P243" s="257"/>
      <c r="Q243" s="257"/>
      <c r="R243" s="257"/>
      <c r="S243" s="257"/>
      <c r="T243" s="25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9" t="s">
        <v>138</v>
      </c>
      <c r="AU243" s="259" t="s">
        <v>91</v>
      </c>
      <c r="AV243" s="13" t="s">
        <v>91</v>
      </c>
      <c r="AW243" s="13" t="s">
        <v>36</v>
      </c>
      <c r="AX243" s="13" t="s">
        <v>82</v>
      </c>
      <c r="AY243" s="259" t="s">
        <v>130</v>
      </c>
    </row>
    <row r="244" s="13" customFormat="1">
      <c r="A244" s="13"/>
      <c r="B244" s="248"/>
      <c r="C244" s="249"/>
      <c r="D244" s="250" t="s">
        <v>138</v>
      </c>
      <c r="E244" s="251" t="s">
        <v>1</v>
      </c>
      <c r="F244" s="252" t="s">
        <v>368</v>
      </c>
      <c r="G244" s="249"/>
      <c r="H244" s="253">
        <v>54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138</v>
      </c>
      <c r="AU244" s="259" t="s">
        <v>91</v>
      </c>
      <c r="AV244" s="13" t="s">
        <v>91</v>
      </c>
      <c r="AW244" s="13" t="s">
        <v>36</v>
      </c>
      <c r="AX244" s="13" t="s">
        <v>82</v>
      </c>
      <c r="AY244" s="259" t="s">
        <v>130</v>
      </c>
    </row>
    <row r="245" s="14" customFormat="1">
      <c r="A245" s="14"/>
      <c r="B245" s="260"/>
      <c r="C245" s="261"/>
      <c r="D245" s="250" t="s">
        <v>138</v>
      </c>
      <c r="E245" s="262" t="s">
        <v>1</v>
      </c>
      <c r="F245" s="263" t="s">
        <v>140</v>
      </c>
      <c r="G245" s="261"/>
      <c r="H245" s="264">
        <v>197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0" t="s">
        <v>138</v>
      </c>
      <c r="AU245" s="270" t="s">
        <v>91</v>
      </c>
      <c r="AV245" s="14" t="s">
        <v>137</v>
      </c>
      <c r="AW245" s="14" t="s">
        <v>36</v>
      </c>
      <c r="AX245" s="14" t="s">
        <v>14</v>
      </c>
      <c r="AY245" s="270" t="s">
        <v>130</v>
      </c>
    </row>
    <row r="246" s="2" customFormat="1" ht="21.75" customHeight="1">
      <c r="A246" s="38"/>
      <c r="B246" s="39"/>
      <c r="C246" s="235" t="s">
        <v>369</v>
      </c>
      <c r="D246" s="235" t="s">
        <v>132</v>
      </c>
      <c r="E246" s="236" t="s">
        <v>370</v>
      </c>
      <c r="F246" s="237" t="s">
        <v>371</v>
      </c>
      <c r="G246" s="238" t="s">
        <v>266</v>
      </c>
      <c r="H246" s="239">
        <v>835</v>
      </c>
      <c r="I246" s="240"/>
      <c r="J246" s="241">
        <f>ROUND(I246*H246,2)</f>
        <v>0</v>
      </c>
      <c r="K246" s="237" t="s">
        <v>136</v>
      </c>
      <c r="L246" s="44"/>
      <c r="M246" s="242" t="s">
        <v>1</v>
      </c>
      <c r="N246" s="243" t="s">
        <v>47</v>
      </c>
      <c r="O246" s="91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6" t="s">
        <v>137</v>
      </c>
      <c r="AT246" s="246" t="s">
        <v>132</v>
      </c>
      <c r="AU246" s="246" t="s">
        <v>91</v>
      </c>
      <c r="AY246" s="17" t="s">
        <v>130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7" t="s">
        <v>14</v>
      </c>
      <c r="BK246" s="247">
        <f>ROUND(I246*H246,2)</f>
        <v>0</v>
      </c>
      <c r="BL246" s="17" t="s">
        <v>137</v>
      </c>
      <c r="BM246" s="246" t="s">
        <v>372</v>
      </c>
    </row>
    <row r="247" s="2" customFormat="1">
      <c r="A247" s="38"/>
      <c r="B247" s="39"/>
      <c r="C247" s="40"/>
      <c r="D247" s="250" t="s">
        <v>348</v>
      </c>
      <c r="E247" s="40"/>
      <c r="F247" s="291" t="s">
        <v>349</v>
      </c>
      <c r="G247" s="40"/>
      <c r="H247" s="40"/>
      <c r="I247" s="144"/>
      <c r="J247" s="40"/>
      <c r="K247" s="40"/>
      <c r="L247" s="44"/>
      <c r="M247" s="292"/>
      <c r="N247" s="293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348</v>
      </c>
      <c r="AU247" s="17" t="s">
        <v>91</v>
      </c>
    </row>
    <row r="248" s="13" customFormat="1">
      <c r="A248" s="13"/>
      <c r="B248" s="248"/>
      <c r="C248" s="249"/>
      <c r="D248" s="250" t="s">
        <v>138</v>
      </c>
      <c r="E248" s="251" t="s">
        <v>1</v>
      </c>
      <c r="F248" s="252" t="s">
        <v>373</v>
      </c>
      <c r="G248" s="249"/>
      <c r="H248" s="253">
        <v>334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9" t="s">
        <v>138</v>
      </c>
      <c r="AU248" s="259" t="s">
        <v>91</v>
      </c>
      <c r="AV248" s="13" t="s">
        <v>91</v>
      </c>
      <c r="AW248" s="13" t="s">
        <v>36</v>
      </c>
      <c r="AX248" s="13" t="s">
        <v>82</v>
      </c>
      <c r="AY248" s="259" t="s">
        <v>130</v>
      </c>
    </row>
    <row r="249" s="13" customFormat="1">
      <c r="A249" s="13"/>
      <c r="B249" s="248"/>
      <c r="C249" s="249"/>
      <c r="D249" s="250" t="s">
        <v>138</v>
      </c>
      <c r="E249" s="251" t="s">
        <v>1</v>
      </c>
      <c r="F249" s="252" t="s">
        <v>374</v>
      </c>
      <c r="G249" s="249"/>
      <c r="H249" s="253">
        <v>82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9" t="s">
        <v>138</v>
      </c>
      <c r="AU249" s="259" t="s">
        <v>91</v>
      </c>
      <c r="AV249" s="13" t="s">
        <v>91</v>
      </c>
      <c r="AW249" s="13" t="s">
        <v>36</v>
      </c>
      <c r="AX249" s="13" t="s">
        <v>82</v>
      </c>
      <c r="AY249" s="259" t="s">
        <v>130</v>
      </c>
    </row>
    <row r="250" s="13" customFormat="1">
      <c r="A250" s="13"/>
      <c r="B250" s="248"/>
      <c r="C250" s="249"/>
      <c r="D250" s="250" t="s">
        <v>138</v>
      </c>
      <c r="E250" s="251" t="s">
        <v>1</v>
      </c>
      <c r="F250" s="252" t="s">
        <v>375</v>
      </c>
      <c r="G250" s="249"/>
      <c r="H250" s="253">
        <v>419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138</v>
      </c>
      <c r="AU250" s="259" t="s">
        <v>91</v>
      </c>
      <c r="AV250" s="13" t="s">
        <v>91</v>
      </c>
      <c r="AW250" s="13" t="s">
        <v>36</v>
      </c>
      <c r="AX250" s="13" t="s">
        <v>82</v>
      </c>
      <c r="AY250" s="259" t="s">
        <v>130</v>
      </c>
    </row>
    <row r="251" s="14" customFormat="1">
      <c r="A251" s="14"/>
      <c r="B251" s="260"/>
      <c r="C251" s="261"/>
      <c r="D251" s="250" t="s">
        <v>138</v>
      </c>
      <c r="E251" s="262" t="s">
        <v>1</v>
      </c>
      <c r="F251" s="263" t="s">
        <v>140</v>
      </c>
      <c r="G251" s="261"/>
      <c r="H251" s="264">
        <v>835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0" t="s">
        <v>138</v>
      </c>
      <c r="AU251" s="270" t="s">
        <v>91</v>
      </c>
      <c r="AV251" s="14" t="s">
        <v>137</v>
      </c>
      <c r="AW251" s="14" t="s">
        <v>36</v>
      </c>
      <c r="AX251" s="14" t="s">
        <v>14</v>
      </c>
      <c r="AY251" s="270" t="s">
        <v>130</v>
      </c>
    </row>
    <row r="252" s="2" customFormat="1" ht="21.75" customHeight="1">
      <c r="A252" s="38"/>
      <c r="B252" s="39"/>
      <c r="C252" s="235" t="s">
        <v>251</v>
      </c>
      <c r="D252" s="235" t="s">
        <v>132</v>
      </c>
      <c r="E252" s="236" t="s">
        <v>376</v>
      </c>
      <c r="F252" s="237" t="s">
        <v>377</v>
      </c>
      <c r="G252" s="238" t="s">
        <v>135</v>
      </c>
      <c r="H252" s="239">
        <v>942.75</v>
      </c>
      <c r="I252" s="240"/>
      <c r="J252" s="241">
        <f>ROUND(I252*H252,2)</f>
        <v>0</v>
      </c>
      <c r="K252" s="237" t="s">
        <v>136</v>
      </c>
      <c r="L252" s="44"/>
      <c r="M252" s="242" t="s">
        <v>1</v>
      </c>
      <c r="N252" s="243" t="s">
        <v>47</v>
      </c>
      <c r="O252" s="91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6" t="s">
        <v>137</v>
      </c>
      <c r="AT252" s="246" t="s">
        <v>132</v>
      </c>
      <c r="AU252" s="246" t="s">
        <v>91</v>
      </c>
      <c r="AY252" s="17" t="s">
        <v>130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7" t="s">
        <v>14</v>
      </c>
      <c r="BK252" s="247">
        <f>ROUND(I252*H252,2)</f>
        <v>0</v>
      </c>
      <c r="BL252" s="17" t="s">
        <v>137</v>
      </c>
      <c r="BM252" s="246" t="s">
        <v>378</v>
      </c>
    </row>
    <row r="253" s="2" customFormat="1">
      <c r="A253" s="38"/>
      <c r="B253" s="39"/>
      <c r="C253" s="40"/>
      <c r="D253" s="250" t="s">
        <v>348</v>
      </c>
      <c r="E253" s="40"/>
      <c r="F253" s="291" t="s">
        <v>349</v>
      </c>
      <c r="G253" s="40"/>
      <c r="H253" s="40"/>
      <c r="I253" s="144"/>
      <c r="J253" s="40"/>
      <c r="K253" s="40"/>
      <c r="L253" s="44"/>
      <c r="M253" s="292"/>
      <c r="N253" s="29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348</v>
      </c>
      <c r="AU253" s="17" t="s">
        <v>91</v>
      </c>
    </row>
    <row r="254" s="13" customFormat="1">
      <c r="A254" s="13"/>
      <c r="B254" s="248"/>
      <c r="C254" s="249"/>
      <c r="D254" s="250" t="s">
        <v>138</v>
      </c>
      <c r="E254" s="251" t="s">
        <v>1</v>
      </c>
      <c r="F254" s="252" t="s">
        <v>379</v>
      </c>
      <c r="G254" s="249"/>
      <c r="H254" s="253">
        <v>392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9" t="s">
        <v>138</v>
      </c>
      <c r="AU254" s="259" t="s">
        <v>91</v>
      </c>
      <c r="AV254" s="13" t="s">
        <v>91</v>
      </c>
      <c r="AW254" s="13" t="s">
        <v>36</v>
      </c>
      <c r="AX254" s="13" t="s">
        <v>82</v>
      </c>
      <c r="AY254" s="259" t="s">
        <v>130</v>
      </c>
    </row>
    <row r="255" s="13" customFormat="1">
      <c r="A255" s="13"/>
      <c r="B255" s="248"/>
      <c r="C255" s="249"/>
      <c r="D255" s="250" t="s">
        <v>138</v>
      </c>
      <c r="E255" s="251" t="s">
        <v>1</v>
      </c>
      <c r="F255" s="252" t="s">
        <v>380</v>
      </c>
      <c r="G255" s="249"/>
      <c r="H255" s="253">
        <v>132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9" t="s">
        <v>138</v>
      </c>
      <c r="AU255" s="259" t="s">
        <v>91</v>
      </c>
      <c r="AV255" s="13" t="s">
        <v>91</v>
      </c>
      <c r="AW255" s="13" t="s">
        <v>36</v>
      </c>
      <c r="AX255" s="13" t="s">
        <v>82</v>
      </c>
      <c r="AY255" s="259" t="s">
        <v>130</v>
      </c>
    </row>
    <row r="256" s="13" customFormat="1">
      <c r="A256" s="13"/>
      <c r="B256" s="248"/>
      <c r="C256" s="249"/>
      <c r="D256" s="250" t="s">
        <v>138</v>
      </c>
      <c r="E256" s="251" t="s">
        <v>1</v>
      </c>
      <c r="F256" s="252" t="s">
        <v>381</v>
      </c>
      <c r="G256" s="249"/>
      <c r="H256" s="253">
        <v>36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9" t="s">
        <v>138</v>
      </c>
      <c r="AU256" s="259" t="s">
        <v>91</v>
      </c>
      <c r="AV256" s="13" t="s">
        <v>91</v>
      </c>
      <c r="AW256" s="13" t="s">
        <v>36</v>
      </c>
      <c r="AX256" s="13" t="s">
        <v>82</v>
      </c>
      <c r="AY256" s="259" t="s">
        <v>130</v>
      </c>
    </row>
    <row r="257" s="13" customFormat="1">
      <c r="A257" s="13"/>
      <c r="B257" s="248"/>
      <c r="C257" s="249"/>
      <c r="D257" s="250" t="s">
        <v>138</v>
      </c>
      <c r="E257" s="251" t="s">
        <v>1</v>
      </c>
      <c r="F257" s="252" t="s">
        <v>382</v>
      </c>
      <c r="G257" s="249"/>
      <c r="H257" s="253">
        <v>42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138</v>
      </c>
      <c r="AU257" s="259" t="s">
        <v>91</v>
      </c>
      <c r="AV257" s="13" t="s">
        <v>91</v>
      </c>
      <c r="AW257" s="13" t="s">
        <v>36</v>
      </c>
      <c r="AX257" s="13" t="s">
        <v>82</v>
      </c>
      <c r="AY257" s="259" t="s">
        <v>130</v>
      </c>
    </row>
    <row r="258" s="13" customFormat="1">
      <c r="A258" s="13"/>
      <c r="B258" s="248"/>
      <c r="C258" s="249"/>
      <c r="D258" s="250" t="s">
        <v>138</v>
      </c>
      <c r="E258" s="251" t="s">
        <v>1</v>
      </c>
      <c r="F258" s="252" t="s">
        <v>383</v>
      </c>
      <c r="G258" s="249"/>
      <c r="H258" s="253">
        <v>184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9" t="s">
        <v>138</v>
      </c>
      <c r="AU258" s="259" t="s">
        <v>91</v>
      </c>
      <c r="AV258" s="13" t="s">
        <v>91</v>
      </c>
      <c r="AW258" s="13" t="s">
        <v>36</v>
      </c>
      <c r="AX258" s="13" t="s">
        <v>82</v>
      </c>
      <c r="AY258" s="259" t="s">
        <v>130</v>
      </c>
    </row>
    <row r="259" s="13" customFormat="1">
      <c r="A259" s="13"/>
      <c r="B259" s="248"/>
      <c r="C259" s="249"/>
      <c r="D259" s="250" t="s">
        <v>138</v>
      </c>
      <c r="E259" s="251" t="s">
        <v>1</v>
      </c>
      <c r="F259" s="252" t="s">
        <v>384</v>
      </c>
      <c r="G259" s="249"/>
      <c r="H259" s="253">
        <v>76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138</v>
      </c>
      <c r="AU259" s="259" t="s">
        <v>91</v>
      </c>
      <c r="AV259" s="13" t="s">
        <v>91</v>
      </c>
      <c r="AW259" s="13" t="s">
        <v>36</v>
      </c>
      <c r="AX259" s="13" t="s">
        <v>82</v>
      </c>
      <c r="AY259" s="259" t="s">
        <v>130</v>
      </c>
    </row>
    <row r="260" s="13" customFormat="1">
      <c r="A260" s="13"/>
      <c r="B260" s="248"/>
      <c r="C260" s="249"/>
      <c r="D260" s="250" t="s">
        <v>138</v>
      </c>
      <c r="E260" s="251" t="s">
        <v>1</v>
      </c>
      <c r="F260" s="252" t="s">
        <v>385</v>
      </c>
      <c r="G260" s="249"/>
      <c r="H260" s="253">
        <v>18</v>
      </c>
      <c r="I260" s="254"/>
      <c r="J260" s="249"/>
      <c r="K260" s="249"/>
      <c r="L260" s="255"/>
      <c r="M260" s="256"/>
      <c r="N260" s="257"/>
      <c r="O260" s="257"/>
      <c r="P260" s="257"/>
      <c r="Q260" s="257"/>
      <c r="R260" s="257"/>
      <c r="S260" s="257"/>
      <c r="T260" s="25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9" t="s">
        <v>138</v>
      </c>
      <c r="AU260" s="259" t="s">
        <v>91</v>
      </c>
      <c r="AV260" s="13" t="s">
        <v>91</v>
      </c>
      <c r="AW260" s="13" t="s">
        <v>36</v>
      </c>
      <c r="AX260" s="13" t="s">
        <v>82</v>
      </c>
      <c r="AY260" s="259" t="s">
        <v>130</v>
      </c>
    </row>
    <row r="261" s="13" customFormat="1">
      <c r="A261" s="13"/>
      <c r="B261" s="248"/>
      <c r="C261" s="249"/>
      <c r="D261" s="250" t="s">
        <v>138</v>
      </c>
      <c r="E261" s="251" t="s">
        <v>1</v>
      </c>
      <c r="F261" s="252" t="s">
        <v>386</v>
      </c>
      <c r="G261" s="249"/>
      <c r="H261" s="253">
        <v>4.5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138</v>
      </c>
      <c r="AU261" s="259" t="s">
        <v>91</v>
      </c>
      <c r="AV261" s="13" t="s">
        <v>91</v>
      </c>
      <c r="AW261" s="13" t="s">
        <v>36</v>
      </c>
      <c r="AX261" s="13" t="s">
        <v>82</v>
      </c>
      <c r="AY261" s="259" t="s">
        <v>130</v>
      </c>
    </row>
    <row r="262" s="13" customFormat="1">
      <c r="A262" s="13"/>
      <c r="B262" s="248"/>
      <c r="C262" s="249"/>
      <c r="D262" s="250" t="s">
        <v>138</v>
      </c>
      <c r="E262" s="251" t="s">
        <v>1</v>
      </c>
      <c r="F262" s="252" t="s">
        <v>387</v>
      </c>
      <c r="G262" s="249"/>
      <c r="H262" s="253">
        <v>9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138</v>
      </c>
      <c r="AU262" s="259" t="s">
        <v>91</v>
      </c>
      <c r="AV262" s="13" t="s">
        <v>91</v>
      </c>
      <c r="AW262" s="13" t="s">
        <v>36</v>
      </c>
      <c r="AX262" s="13" t="s">
        <v>82</v>
      </c>
      <c r="AY262" s="259" t="s">
        <v>130</v>
      </c>
    </row>
    <row r="263" s="13" customFormat="1">
      <c r="A263" s="13"/>
      <c r="B263" s="248"/>
      <c r="C263" s="249"/>
      <c r="D263" s="250" t="s">
        <v>138</v>
      </c>
      <c r="E263" s="251" t="s">
        <v>1</v>
      </c>
      <c r="F263" s="252" t="s">
        <v>388</v>
      </c>
      <c r="G263" s="249"/>
      <c r="H263" s="253">
        <v>9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138</v>
      </c>
      <c r="AU263" s="259" t="s">
        <v>91</v>
      </c>
      <c r="AV263" s="13" t="s">
        <v>91</v>
      </c>
      <c r="AW263" s="13" t="s">
        <v>36</v>
      </c>
      <c r="AX263" s="13" t="s">
        <v>82</v>
      </c>
      <c r="AY263" s="259" t="s">
        <v>130</v>
      </c>
    </row>
    <row r="264" s="13" customFormat="1">
      <c r="A264" s="13"/>
      <c r="B264" s="248"/>
      <c r="C264" s="249"/>
      <c r="D264" s="250" t="s">
        <v>138</v>
      </c>
      <c r="E264" s="251" t="s">
        <v>1</v>
      </c>
      <c r="F264" s="252" t="s">
        <v>389</v>
      </c>
      <c r="G264" s="249"/>
      <c r="H264" s="253">
        <v>9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9" t="s">
        <v>138</v>
      </c>
      <c r="AU264" s="259" t="s">
        <v>91</v>
      </c>
      <c r="AV264" s="13" t="s">
        <v>91</v>
      </c>
      <c r="AW264" s="13" t="s">
        <v>36</v>
      </c>
      <c r="AX264" s="13" t="s">
        <v>82</v>
      </c>
      <c r="AY264" s="259" t="s">
        <v>130</v>
      </c>
    </row>
    <row r="265" s="13" customFormat="1">
      <c r="A265" s="13"/>
      <c r="B265" s="248"/>
      <c r="C265" s="249"/>
      <c r="D265" s="250" t="s">
        <v>138</v>
      </c>
      <c r="E265" s="251" t="s">
        <v>1</v>
      </c>
      <c r="F265" s="252" t="s">
        <v>390</v>
      </c>
      <c r="G265" s="249"/>
      <c r="H265" s="253">
        <v>31.25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138</v>
      </c>
      <c r="AU265" s="259" t="s">
        <v>91</v>
      </c>
      <c r="AV265" s="13" t="s">
        <v>91</v>
      </c>
      <c r="AW265" s="13" t="s">
        <v>36</v>
      </c>
      <c r="AX265" s="13" t="s">
        <v>82</v>
      </c>
      <c r="AY265" s="259" t="s">
        <v>130</v>
      </c>
    </row>
    <row r="266" s="14" customFormat="1">
      <c r="A266" s="14"/>
      <c r="B266" s="260"/>
      <c r="C266" s="261"/>
      <c r="D266" s="250" t="s">
        <v>138</v>
      </c>
      <c r="E266" s="262" t="s">
        <v>1</v>
      </c>
      <c r="F266" s="263" t="s">
        <v>140</v>
      </c>
      <c r="G266" s="261"/>
      <c r="H266" s="264">
        <v>942.75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0" t="s">
        <v>138</v>
      </c>
      <c r="AU266" s="270" t="s">
        <v>91</v>
      </c>
      <c r="AV266" s="14" t="s">
        <v>137</v>
      </c>
      <c r="AW266" s="14" t="s">
        <v>36</v>
      </c>
      <c r="AX266" s="14" t="s">
        <v>14</v>
      </c>
      <c r="AY266" s="270" t="s">
        <v>130</v>
      </c>
    </row>
    <row r="267" s="2" customFormat="1" ht="21.75" customHeight="1">
      <c r="A267" s="38"/>
      <c r="B267" s="39"/>
      <c r="C267" s="235" t="s">
        <v>391</v>
      </c>
      <c r="D267" s="235" t="s">
        <v>132</v>
      </c>
      <c r="E267" s="236" t="s">
        <v>392</v>
      </c>
      <c r="F267" s="237" t="s">
        <v>393</v>
      </c>
      <c r="G267" s="238" t="s">
        <v>266</v>
      </c>
      <c r="H267" s="239">
        <v>164</v>
      </c>
      <c r="I267" s="240"/>
      <c r="J267" s="241">
        <f>ROUND(I267*H267,2)</f>
        <v>0</v>
      </c>
      <c r="K267" s="237" t="s">
        <v>136</v>
      </c>
      <c r="L267" s="44"/>
      <c r="M267" s="242" t="s">
        <v>1</v>
      </c>
      <c r="N267" s="243" t="s">
        <v>47</v>
      </c>
      <c r="O267" s="91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6" t="s">
        <v>137</v>
      </c>
      <c r="AT267" s="246" t="s">
        <v>132</v>
      </c>
      <c r="AU267" s="246" t="s">
        <v>91</v>
      </c>
      <c r="AY267" s="17" t="s">
        <v>130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7" t="s">
        <v>14</v>
      </c>
      <c r="BK267" s="247">
        <f>ROUND(I267*H267,2)</f>
        <v>0</v>
      </c>
      <c r="BL267" s="17" t="s">
        <v>137</v>
      </c>
      <c r="BM267" s="246" t="s">
        <v>394</v>
      </c>
    </row>
    <row r="268" s="2" customFormat="1">
      <c r="A268" s="38"/>
      <c r="B268" s="39"/>
      <c r="C268" s="40"/>
      <c r="D268" s="250" t="s">
        <v>348</v>
      </c>
      <c r="E268" s="40"/>
      <c r="F268" s="291" t="s">
        <v>349</v>
      </c>
      <c r="G268" s="40"/>
      <c r="H268" s="40"/>
      <c r="I268" s="144"/>
      <c r="J268" s="40"/>
      <c r="K268" s="40"/>
      <c r="L268" s="44"/>
      <c r="M268" s="292"/>
      <c r="N268" s="293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348</v>
      </c>
      <c r="AU268" s="17" t="s">
        <v>91</v>
      </c>
    </row>
    <row r="269" s="13" customFormat="1">
      <c r="A269" s="13"/>
      <c r="B269" s="248"/>
      <c r="C269" s="249"/>
      <c r="D269" s="250" t="s">
        <v>138</v>
      </c>
      <c r="E269" s="251" t="s">
        <v>1</v>
      </c>
      <c r="F269" s="252" t="s">
        <v>350</v>
      </c>
      <c r="G269" s="249"/>
      <c r="H269" s="253">
        <v>164</v>
      </c>
      <c r="I269" s="254"/>
      <c r="J269" s="249"/>
      <c r="K269" s="249"/>
      <c r="L269" s="255"/>
      <c r="M269" s="256"/>
      <c r="N269" s="257"/>
      <c r="O269" s="257"/>
      <c r="P269" s="257"/>
      <c r="Q269" s="257"/>
      <c r="R269" s="257"/>
      <c r="S269" s="257"/>
      <c r="T269" s="25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9" t="s">
        <v>138</v>
      </c>
      <c r="AU269" s="259" t="s">
        <v>91</v>
      </c>
      <c r="AV269" s="13" t="s">
        <v>91</v>
      </c>
      <c r="AW269" s="13" t="s">
        <v>36</v>
      </c>
      <c r="AX269" s="13" t="s">
        <v>82</v>
      </c>
      <c r="AY269" s="259" t="s">
        <v>130</v>
      </c>
    </row>
    <row r="270" s="14" customFormat="1">
      <c r="A270" s="14"/>
      <c r="B270" s="260"/>
      <c r="C270" s="261"/>
      <c r="D270" s="250" t="s">
        <v>138</v>
      </c>
      <c r="E270" s="262" t="s">
        <v>1</v>
      </c>
      <c r="F270" s="263" t="s">
        <v>140</v>
      </c>
      <c r="G270" s="261"/>
      <c r="H270" s="264">
        <v>164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0" t="s">
        <v>138</v>
      </c>
      <c r="AU270" s="270" t="s">
        <v>91</v>
      </c>
      <c r="AV270" s="14" t="s">
        <v>137</v>
      </c>
      <c r="AW270" s="14" t="s">
        <v>36</v>
      </c>
      <c r="AX270" s="14" t="s">
        <v>14</v>
      </c>
      <c r="AY270" s="270" t="s">
        <v>130</v>
      </c>
    </row>
    <row r="271" s="2" customFormat="1" ht="21.75" customHeight="1">
      <c r="A271" s="38"/>
      <c r="B271" s="39"/>
      <c r="C271" s="235" t="s">
        <v>254</v>
      </c>
      <c r="D271" s="235" t="s">
        <v>132</v>
      </c>
      <c r="E271" s="236" t="s">
        <v>395</v>
      </c>
      <c r="F271" s="237" t="s">
        <v>396</v>
      </c>
      <c r="G271" s="238" t="s">
        <v>266</v>
      </c>
      <c r="H271" s="239">
        <v>625</v>
      </c>
      <c r="I271" s="240"/>
      <c r="J271" s="241">
        <f>ROUND(I271*H271,2)</f>
        <v>0</v>
      </c>
      <c r="K271" s="237" t="s">
        <v>136</v>
      </c>
      <c r="L271" s="44"/>
      <c r="M271" s="242" t="s">
        <v>1</v>
      </c>
      <c r="N271" s="243" t="s">
        <v>47</v>
      </c>
      <c r="O271" s="91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6" t="s">
        <v>137</v>
      </c>
      <c r="AT271" s="246" t="s">
        <v>132</v>
      </c>
      <c r="AU271" s="246" t="s">
        <v>91</v>
      </c>
      <c r="AY271" s="17" t="s">
        <v>130</v>
      </c>
      <c r="BE271" s="247">
        <f>IF(N271="základní",J271,0)</f>
        <v>0</v>
      </c>
      <c r="BF271" s="247">
        <f>IF(N271="snížená",J271,0)</f>
        <v>0</v>
      </c>
      <c r="BG271" s="247">
        <f>IF(N271="zákl. přenesená",J271,0)</f>
        <v>0</v>
      </c>
      <c r="BH271" s="247">
        <f>IF(N271="sníž. přenesená",J271,0)</f>
        <v>0</v>
      </c>
      <c r="BI271" s="247">
        <f>IF(N271="nulová",J271,0)</f>
        <v>0</v>
      </c>
      <c r="BJ271" s="17" t="s">
        <v>14</v>
      </c>
      <c r="BK271" s="247">
        <f>ROUND(I271*H271,2)</f>
        <v>0</v>
      </c>
      <c r="BL271" s="17" t="s">
        <v>137</v>
      </c>
      <c r="BM271" s="246" t="s">
        <v>397</v>
      </c>
    </row>
    <row r="272" s="2" customFormat="1">
      <c r="A272" s="38"/>
      <c r="B272" s="39"/>
      <c r="C272" s="40"/>
      <c r="D272" s="250" t="s">
        <v>348</v>
      </c>
      <c r="E272" s="40"/>
      <c r="F272" s="291" t="s">
        <v>349</v>
      </c>
      <c r="G272" s="40"/>
      <c r="H272" s="40"/>
      <c r="I272" s="144"/>
      <c r="J272" s="40"/>
      <c r="K272" s="40"/>
      <c r="L272" s="44"/>
      <c r="M272" s="292"/>
      <c r="N272" s="293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348</v>
      </c>
      <c r="AU272" s="17" t="s">
        <v>91</v>
      </c>
    </row>
    <row r="273" s="13" customFormat="1">
      <c r="A273" s="13"/>
      <c r="B273" s="248"/>
      <c r="C273" s="249"/>
      <c r="D273" s="250" t="s">
        <v>138</v>
      </c>
      <c r="E273" s="251" t="s">
        <v>1</v>
      </c>
      <c r="F273" s="252" t="s">
        <v>354</v>
      </c>
      <c r="G273" s="249"/>
      <c r="H273" s="253">
        <v>144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9" t="s">
        <v>138</v>
      </c>
      <c r="AU273" s="259" t="s">
        <v>91</v>
      </c>
      <c r="AV273" s="13" t="s">
        <v>91</v>
      </c>
      <c r="AW273" s="13" t="s">
        <v>36</v>
      </c>
      <c r="AX273" s="13" t="s">
        <v>82</v>
      </c>
      <c r="AY273" s="259" t="s">
        <v>130</v>
      </c>
    </row>
    <row r="274" s="13" customFormat="1">
      <c r="A274" s="13"/>
      <c r="B274" s="248"/>
      <c r="C274" s="249"/>
      <c r="D274" s="250" t="s">
        <v>138</v>
      </c>
      <c r="E274" s="251" t="s">
        <v>1</v>
      </c>
      <c r="F274" s="252" t="s">
        <v>355</v>
      </c>
      <c r="G274" s="249"/>
      <c r="H274" s="253">
        <v>77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138</v>
      </c>
      <c r="AU274" s="259" t="s">
        <v>91</v>
      </c>
      <c r="AV274" s="13" t="s">
        <v>91</v>
      </c>
      <c r="AW274" s="13" t="s">
        <v>36</v>
      </c>
      <c r="AX274" s="13" t="s">
        <v>82</v>
      </c>
      <c r="AY274" s="259" t="s">
        <v>130</v>
      </c>
    </row>
    <row r="275" s="13" customFormat="1">
      <c r="A275" s="13"/>
      <c r="B275" s="248"/>
      <c r="C275" s="249"/>
      <c r="D275" s="250" t="s">
        <v>138</v>
      </c>
      <c r="E275" s="251" t="s">
        <v>1</v>
      </c>
      <c r="F275" s="252" t="s">
        <v>356</v>
      </c>
      <c r="G275" s="249"/>
      <c r="H275" s="253">
        <v>150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9" t="s">
        <v>138</v>
      </c>
      <c r="AU275" s="259" t="s">
        <v>91</v>
      </c>
      <c r="AV275" s="13" t="s">
        <v>91</v>
      </c>
      <c r="AW275" s="13" t="s">
        <v>36</v>
      </c>
      <c r="AX275" s="13" t="s">
        <v>82</v>
      </c>
      <c r="AY275" s="259" t="s">
        <v>130</v>
      </c>
    </row>
    <row r="276" s="13" customFormat="1">
      <c r="A276" s="13"/>
      <c r="B276" s="248"/>
      <c r="C276" s="249"/>
      <c r="D276" s="250" t="s">
        <v>138</v>
      </c>
      <c r="E276" s="251" t="s">
        <v>1</v>
      </c>
      <c r="F276" s="252" t="s">
        <v>357</v>
      </c>
      <c r="G276" s="249"/>
      <c r="H276" s="253">
        <v>140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9" t="s">
        <v>138</v>
      </c>
      <c r="AU276" s="259" t="s">
        <v>91</v>
      </c>
      <c r="AV276" s="13" t="s">
        <v>91</v>
      </c>
      <c r="AW276" s="13" t="s">
        <v>36</v>
      </c>
      <c r="AX276" s="13" t="s">
        <v>82</v>
      </c>
      <c r="AY276" s="259" t="s">
        <v>130</v>
      </c>
    </row>
    <row r="277" s="13" customFormat="1">
      <c r="A277" s="13"/>
      <c r="B277" s="248"/>
      <c r="C277" s="249"/>
      <c r="D277" s="250" t="s">
        <v>138</v>
      </c>
      <c r="E277" s="251" t="s">
        <v>1</v>
      </c>
      <c r="F277" s="252" t="s">
        <v>358</v>
      </c>
      <c r="G277" s="249"/>
      <c r="H277" s="253">
        <v>114</v>
      </c>
      <c r="I277" s="254"/>
      <c r="J277" s="249"/>
      <c r="K277" s="249"/>
      <c r="L277" s="255"/>
      <c r="M277" s="256"/>
      <c r="N277" s="257"/>
      <c r="O277" s="257"/>
      <c r="P277" s="257"/>
      <c r="Q277" s="257"/>
      <c r="R277" s="257"/>
      <c r="S277" s="257"/>
      <c r="T277" s="25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9" t="s">
        <v>138</v>
      </c>
      <c r="AU277" s="259" t="s">
        <v>91</v>
      </c>
      <c r="AV277" s="13" t="s">
        <v>91</v>
      </c>
      <c r="AW277" s="13" t="s">
        <v>36</v>
      </c>
      <c r="AX277" s="13" t="s">
        <v>82</v>
      </c>
      <c r="AY277" s="259" t="s">
        <v>130</v>
      </c>
    </row>
    <row r="278" s="14" customFormat="1">
      <c r="A278" s="14"/>
      <c r="B278" s="260"/>
      <c r="C278" s="261"/>
      <c r="D278" s="250" t="s">
        <v>138</v>
      </c>
      <c r="E278" s="262" t="s">
        <v>1</v>
      </c>
      <c r="F278" s="263" t="s">
        <v>140</v>
      </c>
      <c r="G278" s="261"/>
      <c r="H278" s="264">
        <v>625</v>
      </c>
      <c r="I278" s="265"/>
      <c r="J278" s="261"/>
      <c r="K278" s="261"/>
      <c r="L278" s="266"/>
      <c r="M278" s="267"/>
      <c r="N278" s="268"/>
      <c r="O278" s="268"/>
      <c r="P278" s="268"/>
      <c r="Q278" s="268"/>
      <c r="R278" s="268"/>
      <c r="S278" s="268"/>
      <c r="T278" s="26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0" t="s">
        <v>138</v>
      </c>
      <c r="AU278" s="270" t="s">
        <v>91</v>
      </c>
      <c r="AV278" s="14" t="s">
        <v>137</v>
      </c>
      <c r="AW278" s="14" t="s">
        <v>36</v>
      </c>
      <c r="AX278" s="14" t="s">
        <v>14</v>
      </c>
      <c r="AY278" s="270" t="s">
        <v>130</v>
      </c>
    </row>
    <row r="279" s="2" customFormat="1" ht="21.75" customHeight="1">
      <c r="A279" s="38"/>
      <c r="B279" s="39"/>
      <c r="C279" s="235" t="s">
        <v>398</v>
      </c>
      <c r="D279" s="235" t="s">
        <v>132</v>
      </c>
      <c r="E279" s="236" t="s">
        <v>399</v>
      </c>
      <c r="F279" s="237" t="s">
        <v>400</v>
      </c>
      <c r="G279" s="238" t="s">
        <v>266</v>
      </c>
      <c r="H279" s="239">
        <v>280</v>
      </c>
      <c r="I279" s="240"/>
      <c r="J279" s="241">
        <f>ROUND(I279*H279,2)</f>
        <v>0</v>
      </c>
      <c r="K279" s="237" t="s">
        <v>136</v>
      </c>
      <c r="L279" s="44"/>
      <c r="M279" s="242" t="s">
        <v>1</v>
      </c>
      <c r="N279" s="243" t="s">
        <v>47</v>
      </c>
      <c r="O279" s="91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6" t="s">
        <v>137</v>
      </c>
      <c r="AT279" s="246" t="s">
        <v>132</v>
      </c>
      <c r="AU279" s="246" t="s">
        <v>91</v>
      </c>
      <c r="AY279" s="17" t="s">
        <v>130</v>
      </c>
      <c r="BE279" s="247">
        <f>IF(N279="základní",J279,0)</f>
        <v>0</v>
      </c>
      <c r="BF279" s="247">
        <f>IF(N279="snížená",J279,0)</f>
        <v>0</v>
      </c>
      <c r="BG279" s="247">
        <f>IF(N279="zákl. přenesená",J279,0)</f>
        <v>0</v>
      </c>
      <c r="BH279" s="247">
        <f>IF(N279="sníž. přenesená",J279,0)</f>
        <v>0</v>
      </c>
      <c r="BI279" s="247">
        <f>IF(N279="nulová",J279,0)</f>
        <v>0</v>
      </c>
      <c r="BJ279" s="17" t="s">
        <v>14</v>
      </c>
      <c r="BK279" s="247">
        <f>ROUND(I279*H279,2)</f>
        <v>0</v>
      </c>
      <c r="BL279" s="17" t="s">
        <v>137</v>
      </c>
      <c r="BM279" s="246" t="s">
        <v>401</v>
      </c>
    </row>
    <row r="280" s="2" customFormat="1">
      <c r="A280" s="38"/>
      <c r="B280" s="39"/>
      <c r="C280" s="40"/>
      <c r="D280" s="250" t="s">
        <v>348</v>
      </c>
      <c r="E280" s="40"/>
      <c r="F280" s="291" t="s">
        <v>349</v>
      </c>
      <c r="G280" s="40"/>
      <c r="H280" s="40"/>
      <c r="I280" s="144"/>
      <c r="J280" s="40"/>
      <c r="K280" s="40"/>
      <c r="L280" s="44"/>
      <c r="M280" s="292"/>
      <c r="N280" s="293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348</v>
      </c>
      <c r="AU280" s="17" t="s">
        <v>91</v>
      </c>
    </row>
    <row r="281" s="13" customFormat="1">
      <c r="A281" s="13"/>
      <c r="B281" s="248"/>
      <c r="C281" s="249"/>
      <c r="D281" s="250" t="s">
        <v>138</v>
      </c>
      <c r="E281" s="251" t="s">
        <v>1</v>
      </c>
      <c r="F281" s="252" t="s">
        <v>363</v>
      </c>
      <c r="G281" s="249"/>
      <c r="H281" s="253">
        <v>280</v>
      </c>
      <c r="I281" s="254"/>
      <c r="J281" s="249"/>
      <c r="K281" s="249"/>
      <c r="L281" s="255"/>
      <c r="M281" s="256"/>
      <c r="N281" s="257"/>
      <c r="O281" s="257"/>
      <c r="P281" s="257"/>
      <c r="Q281" s="257"/>
      <c r="R281" s="257"/>
      <c r="S281" s="257"/>
      <c r="T281" s="25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9" t="s">
        <v>138</v>
      </c>
      <c r="AU281" s="259" t="s">
        <v>91</v>
      </c>
      <c r="AV281" s="13" t="s">
        <v>91</v>
      </c>
      <c r="AW281" s="13" t="s">
        <v>36</v>
      </c>
      <c r="AX281" s="13" t="s">
        <v>82</v>
      </c>
      <c r="AY281" s="259" t="s">
        <v>130</v>
      </c>
    </row>
    <row r="282" s="14" customFormat="1">
      <c r="A282" s="14"/>
      <c r="B282" s="260"/>
      <c r="C282" s="261"/>
      <c r="D282" s="250" t="s">
        <v>138</v>
      </c>
      <c r="E282" s="262" t="s">
        <v>1</v>
      </c>
      <c r="F282" s="263" t="s">
        <v>140</v>
      </c>
      <c r="G282" s="261"/>
      <c r="H282" s="264">
        <v>280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0" t="s">
        <v>138</v>
      </c>
      <c r="AU282" s="270" t="s">
        <v>91</v>
      </c>
      <c r="AV282" s="14" t="s">
        <v>137</v>
      </c>
      <c r="AW282" s="14" t="s">
        <v>36</v>
      </c>
      <c r="AX282" s="14" t="s">
        <v>14</v>
      </c>
      <c r="AY282" s="270" t="s">
        <v>130</v>
      </c>
    </row>
    <row r="283" s="2" customFormat="1" ht="21.75" customHeight="1">
      <c r="A283" s="38"/>
      <c r="B283" s="39"/>
      <c r="C283" s="235" t="s">
        <v>259</v>
      </c>
      <c r="D283" s="235" t="s">
        <v>132</v>
      </c>
      <c r="E283" s="236" t="s">
        <v>402</v>
      </c>
      <c r="F283" s="237" t="s">
        <v>403</v>
      </c>
      <c r="G283" s="238" t="s">
        <v>266</v>
      </c>
      <c r="H283" s="239">
        <v>197</v>
      </c>
      <c r="I283" s="240"/>
      <c r="J283" s="241">
        <f>ROUND(I283*H283,2)</f>
        <v>0</v>
      </c>
      <c r="K283" s="237" t="s">
        <v>136</v>
      </c>
      <c r="L283" s="44"/>
      <c r="M283" s="242" t="s">
        <v>1</v>
      </c>
      <c r="N283" s="243" t="s">
        <v>47</v>
      </c>
      <c r="O283" s="91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6" t="s">
        <v>137</v>
      </c>
      <c r="AT283" s="246" t="s">
        <v>132</v>
      </c>
      <c r="AU283" s="246" t="s">
        <v>91</v>
      </c>
      <c r="AY283" s="17" t="s">
        <v>130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17" t="s">
        <v>14</v>
      </c>
      <c r="BK283" s="247">
        <f>ROUND(I283*H283,2)</f>
        <v>0</v>
      </c>
      <c r="BL283" s="17" t="s">
        <v>137</v>
      </c>
      <c r="BM283" s="246" t="s">
        <v>404</v>
      </c>
    </row>
    <row r="284" s="2" customFormat="1">
      <c r="A284" s="38"/>
      <c r="B284" s="39"/>
      <c r="C284" s="40"/>
      <c r="D284" s="250" t="s">
        <v>348</v>
      </c>
      <c r="E284" s="40"/>
      <c r="F284" s="291" t="s">
        <v>349</v>
      </c>
      <c r="G284" s="40"/>
      <c r="H284" s="40"/>
      <c r="I284" s="144"/>
      <c r="J284" s="40"/>
      <c r="K284" s="40"/>
      <c r="L284" s="44"/>
      <c r="M284" s="292"/>
      <c r="N284" s="29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348</v>
      </c>
      <c r="AU284" s="17" t="s">
        <v>91</v>
      </c>
    </row>
    <row r="285" s="13" customFormat="1">
      <c r="A285" s="13"/>
      <c r="B285" s="248"/>
      <c r="C285" s="249"/>
      <c r="D285" s="250" t="s">
        <v>138</v>
      </c>
      <c r="E285" s="251" t="s">
        <v>1</v>
      </c>
      <c r="F285" s="252" t="s">
        <v>367</v>
      </c>
      <c r="G285" s="249"/>
      <c r="H285" s="253">
        <v>143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138</v>
      </c>
      <c r="AU285" s="259" t="s">
        <v>91</v>
      </c>
      <c r="AV285" s="13" t="s">
        <v>91</v>
      </c>
      <c r="AW285" s="13" t="s">
        <v>36</v>
      </c>
      <c r="AX285" s="13" t="s">
        <v>82</v>
      </c>
      <c r="AY285" s="259" t="s">
        <v>130</v>
      </c>
    </row>
    <row r="286" s="13" customFormat="1">
      <c r="A286" s="13"/>
      <c r="B286" s="248"/>
      <c r="C286" s="249"/>
      <c r="D286" s="250" t="s">
        <v>138</v>
      </c>
      <c r="E286" s="251" t="s">
        <v>1</v>
      </c>
      <c r="F286" s="252" t="s">
        <v>368</v>
      </c>
      <c r="G286" s="249"/>
      <c r="H286" s="253">
        <v>54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9" t="s">
        <v>138</v>
      </c>
      <c r="AU286" s="259" t="s">
        <v>91</v>
      </c>
      <c r="AV286" s="13" t="s">
        <v>91</v>
      </c>
      <c r="AW286" s="13" t="s">
        <v>36</v>
      </c>
      <c r="AX286" s="13" t="s">
        <v>82</v>
      </c>
      <c r="AY286" s="259" t="s">
        <v>130</v>
      </c>
    </row>
    <row r="287" s="14" customFormat="1">
      <c r="A287" s="14"/>
      <c r="B287" s="260"/>
      <c r="C287" s="261"/>
      <c r="D287" s="250" t="s">
        <v>138</v>
      </c>
      <c r="E287" s="262" t="s">
        <v>1</v>
      </c>
      <c r="F287" s="263" t="s">
        <v>140</v>
      </c>
      <c r="G287" s="261"/>
      <c r="H287" s="264">
        <v>197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0" t="s">
        <v>138</v>
      </c>
      <c r="AU287" s="270" t="s">
        <v>91</v>
      </c>
      <c r="AV287" s="14" t="s">
        <v>137</v>
      </c>
      <c r="AW287" s="14" t="s">
        <v>36</v>
      </c>
      <c r="AX287" s="14" t="s">
        <v>14</v>
      </c>
      <c r="AY287" s="270" t="s">
        <v>130</v>
      </c>
    </row>
    <row r="288" s="2" customFormat="1" ht="21.75" customHeight="1">
      <c r="A288" s="38"/>
      <c r="B288" s="39"/>
      <c r="C288" s="235" t="s">
        <v>405</v>
      </c>
      <c r="D288" s="235" t="s">
        <v>132</v>
      </c>
      <c r="E288" s="236" t="s">
        <v>406</v>
      </c>
      <c r="F288" s="237" t="s">
        <v>407</v>
      </c>
      <c r="G288" s="238" t="s">
        <v>266</v>
      </c>
      <c r="H288" s="239">
        <v>835</v>
      </c>
      <c r="I288" s="240"/>
      <c r="J288" s="241">
        <f>ROUND(I288*H288,2)</f>
        <v>0</v>
      </c>
      <c r="K288" s="237" t="s">
        <v>136</v>
      </c>
      <c r="L288" s="44"/>
      <c r="M288" s="242" t="s">
        <v>1</v>
      </c>
      <c r="N288" s="243" t="s">
        <v>47</v>
      </c>
      <c r="O288" s="91"/>
      <c r="P288" s="244">
        <f>O288*H288</f>
        <v>0</v>
      </c>
      <c r="Q288" s="244">
        <v>0</v>
      </c>
      <c r="R288" s="244">
        <f>Q288*H288</f>
        <v>0</v>
      </c>
      <c r="S288" s="244">
        <v>0</v>
      </c>
      <c r="T288" s="24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6" t="s">
        <v>137</v>
      </c>
      <c r="AT288" s="246" t="s">
        <v>132</v>
      </c>
      <c r="AU288" s="246" t="s">
        <v>91</v>
      </c>
      <c r="AY288" s="17" t="s">
        <v>130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17" t="s">
        <v>14</v>
      </c>
      <c r="BK288" s="247">
        <f>ROUND(I288*H288,2)</f>
        <v>0</v>
      </c>
      <c r="BL288" s="17" t="s">
        <v>137</v>
      </c>
      <c r="BM288" s="246" t="s">
        <v>408</v>
      </c>
    </row>
    <row r="289" s="2" customFormat="1">
      <c r="A289" s="38"/>
      <c r="B289" s="39"/>
      <c r="C289" s="40"/>
      <c r="D289" s="250" t="s">
        <v>348</v>
      </c>
      <c r="E289" s="40"/>
      <c r="F289" s="291" t="s">
        <v>349</v>
      </c>
      <c r="G289" s="40"/>
      <c r="H289" s="40"/>
      <c r="I289" s="144"/>
      <c r="J289" s="40"/>
      <c r="K289" s="40"/>
      <c r="L289" s="44"/>
      <c r="M289" s="292"/>
      <c r="N289" s="293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348</v>
      </c>
      <c r="AU289" s="17" t="s">
        <v>91</v>
      </c>
    </row>
    <row r="290" s="13" customFormat="1">
      <c r="A290" s="13"/>
      <c r="B290" s="248"/>
      <c r="C290" s="249"/>
      <c r="D290" s="250" t="s">
        <v>138</v>
      </c>
      <c r="E290" s="251" t="s">
        <v>1</v>
      </c>
      <c r="F290" s="252" t="s">
        <v>373</v>
      </c>
      <c r="G290" s="249"/>
      <c r="H290" s="253">
        <v>334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9" t="s">
        <v>138</v>
      </c>
      <c r="AU290" s="259" t="s">
        <v>91</v>
      </c>
      <c r="AV290" s="13" t="s">
        <v>91</v>
      </c>
      <c r="AW290" s="13" t="s">
        <v>36</v>
      </c>
      <c r="AX290" s="13" t="s">
        <v>82</v>
      </c>
      <c r="AY290" s="259" t="s">
        <v>130</v>
      </c>
    </row>
    <row r="291" s="13" customFormat="1">
      <c r="A291" s="13"/>
      <c r="B291" s="248"/>
      <c r="C291" s="249"/>
      <c r="D291" s="250" t="s">
        <v>138</v>
      </c>
      <c r="E291" s="251" t="s">
        <v>1</v>
      </c>
      <c r="F291" s="252" t="s">
        <v>374</v>
      </c>
      <c r="G291" s="249"/>
      <c r="H291" s="253">
        <v>82</v>
      </c>
      <c r="I291" s="254"/>
      <c r="J291" s="249"/>
      <c r="K291" s="249"/>
      <c r="L291" s="255"/>
      <c r="M291" s="256"/>
      <c r="N291" s="257"/>
      <c r="O291" s="257"/>
      <c r="P291" s="257"/>
      <c r="Q291" s="257"/>
      <c r="R291" s="257"/>
      <c r="S291" s="257"/>
      <c r="T291" s="25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9" t="s">
        <v>138</v>
      </c>
      <c r="AU291" s="259" t="s">
        <v>91</v>
      </c>
      <c r="AV291" s="13" t="s">
        <v>91</v>
      </c>
      <c r="AW291" s="13" t="s">
        <v>36</v>
      </c>
      <c r="AX291" s="13" t="s">
        <v>82</v>
      </c>
      <c r="AY291" s="259" t="s">
        <v>130</v>
      </c>
    </row>
    <row r="292" s="13" customFormat="1">
      <c r="A292" s="13"/>
      <c r="B292" s="248"/>
      <c r="C292" s="249"/>
      <c r="D292" s="250" t="s">
        <v>138</v>
      </c>
      <c r="E292" s="251" t="s">
        <v>1</v>
      </c>
      <c r="F292" s="252" t="s">
        <v>375</v>
      </c>
      <c r="G292" s="249"/>
      <c r="H292" s="253">
        <v>419</v>
      </c>
      <c r="I292" s="254"/>
      <c r="J292" s="249"/>
      <c r="K292" s="249"/>
      <c r="L292" s="255"/>
      <c r="M292" s="256"/>
      <c r="N292" s="257"/>
      <c r="O292" s="257"/>
      <c r="P292" s="257"/>
      <c r="Q292" s="257"/>
      <c r="R292" s="257"/>
      <c r="S292" s="257"/>
      <c r="T292" s="25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9" t="s">
        <v>138</v>
      </c>
      <c r="AU292" s="259" t="s">
        <v>91</v>
      </c>
      <c r="AV292" s="13" t="s">
        <v>91</v>
      </c>
      <c r="AW292" s="13" t="s">
        <v>36</v>
      </c>
      <c r="AX292" s="13" t="s">
        <v>82</v>
      </c>
      <c r="AY292" s="259" t="s">
        <v>130</v>
      </c>
    </row>
    <row r="293" s="14" customFormat="1">
      <c r="A293" s="14"/>
      <c r="B293" s="260"/>
      <c r="C293" s="261"/>
      <c r="D293" s="250" t="s">
        <v>138</v>
      </c>
      <c r="E293" s="262" t="s">
        <v>1</v>
      </c>
      <c r="F293" s="263" t="s">
        <v>140</v>
      </c>
      <c r="G293" s="261"/>
      <c r="H293" s="264">
        <v>835</v>
      </c>
      <c r="I293" s="265"/>
      <c r="J293" s="261"/>
      <c r="K293" s="261"/>
      <c r="L293" s="266"/>
      <c r="M293" s="267"/>
      <c r="N293" s="268"/>
      <c r="O293" s="268"/>
      <c r="P293" s="268"/>
      <c r="Q293" s="268"/>
      <c r="R293" s="268"/>
      <c r="S293" s="268"/>
      <c r="T293" s="26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0" t="s">
        <v>138</v>
      </c>
      <c r="AU293" s="270" t="s">
        <v>91</v>
      </c>
      <c r="AV293" s="14" t="s">
        <v>137</v>
      </c>
      <c r="AW293" s="14" t="s">
        <v>36</v>
      </c>
      <c r="AX293" s="14" t="s">
        <v>14</v>
      </c>
      <c r="AY293" s="270" t="s">
        <v>130</v>
      </c>
    </row>
    <row r="294" s="2" customFormat="1" ht="33" customHeight="1">
      <c r="A294" s="38"/>
      <c r="B294" s="39"/>
      <c r="C294" s="235" t="s">
        <v>262</v>
      </c>
      <c r="D294" s="235" t="s">
        <v>132</v>
      </c>
      <c r="E294" s="236" t="s">
        <v>409</v>
      </c>
      <c r="F294" s="237" t="s">
        <v>410</v>
      </c>
      <c r="G294" s="238" t="s">
        <v>135</v>
      </c>
      <c r="H294" s="239">
        <v>942.75</v>
      </c>
      <c r="I294" s="240"/>
      <c r="J294" s="241">
        <f>ROUND(I294*H294,2)</f>
        <v>0</v>
      </c>
      <c r="K294" s="237" t="s">
        <v>136</v>
      </c>
      <c r="L294" s="44"/>
      <c r="M294" s="242" t="s">
        <v>1</v>
      </c>
      <c r="N294" s="243" t="s">
        <v>47</v>
      </c>
      <c r="O294" s="91"/>
      <c r="P294" s="244">
        <f>O294*H294</f>
        <v>0</v>
      </c>
      <c r="Q294" s="244">
        <v>0</v>
      </c>
      <c r="R294" s="244">
        <f>Q294*H294</f>
        <v>0</v>
      </c>
      <c r="S294" s="244">
        <v>0</v>
      </c>
      <c r="T294" s="24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6" t="s">
        <v>137</v>
      </c>
      <c r="AT294" s="246" t="s">
        <v>132</v>
      </c>
      <c r="AU294" s="246" t="s">
        <v>91</v>
      </c>
      <c r="AY294" s="17" t="s">
        <v>130</v>
      </c>
      <c r="BE294" s="247">
        <f>IF(N294="základní",J294,0)</f>
        <v>0</v>
      </c>
      <c r="BF294" s="247">
        <f>IF(N294="snížená",J294,0)</f>
        <v>0</v>
      </c>
      <c r="BG294" s="247">
        <f>IF(N294="zákl. přenesená",J294,0)</f>
        <v>0</v>
      </c>
      <c r="BH294" s="247">
        <f>IF(N294="sníž. přenesená",J294,0)</f>
        <v>0</v>
      </c>
      <c r="BI294" s="247">
        <f>IF(N294="nulová",J294,0)</f>
        <v>0</v>
      </c>
      <c r="BJ294" s="17" t="s">
        <v>14</v>
      </c>
      <c r="BK294" s="247">
        <f>ROUND(I294*H294,2)</f>
        <v>0</v>
      </c>
      <c r="BL294" s="17" t="s">
        <v>137</v>
      </c>
      <c r="BM294" s="246" t="s">
        <v>411</v>
      </c>
    </row>
    <row r="295" s="2" customFormat="1">
      <c r="A295" s="38"/>
      <c r="B295" s="39"/>
      <c r="C295" s="40"/>
      <c r="D295" s="250" t="s">
        <v>348</v>
      </c>
      <c r="E295" s="40"/>
      <c r="F295" s="291" t="s">
        <v>349</v>
      </c>
      <c r="G295" s="40"/>
      <c r="H295" s="40"/>
      <c r="I295" s="144"/>
      <c r="J295" s="40"/>
      <c r="K295" s="40"/>
      <c r="L295" s="44"/>
      <c r="M295" s="292"/>
      <c r="N295" s="293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348</v>
      </c>
      <c r="AU295" s="17" t="s">
        <v>91</v>
      </c>
    </row>
    <row r="296" s="13" customFormat="1">
      <c r="A296" s="13"/>
      <c r="B296" s="248"/>
      <c r="C296" s="249"/>
      <c r="D296" s="250" t="s">
        <v>138</v>
      </c>
      <c r="E296" s="251" t="s">
        <v>1</v>
      </c>
      <c r="F296" s="252" t="s">
        <v>379</v>
      </c>
      <c r="G296" s="249"/>
      <c r="H296" s="253">
        <v>392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9" t="s">
        <v>138</v>
      </c>
      <c r="AU296" s="259" t="s">
        <v>91</v>
      </c>
      <c r="AV296" s="13" t="s">
        <v>91</v>
      </c>
      <c r="AW296" s="13" t="s">
        <v>36</v>
      </c>
      <c r="AX296" s="13" t="s">
        <v>82</v>
      </c>
      <c r="AY296" s="259" t="s">
        <v>130</v>
      </c>
    </row>
    <row r="297" s="13" customFormat="1">
      <c r="A297" s="13"/>
      <c r="B297" s="248"/>
      <c r="C297" s="249"/>
      <c r="D297" s="250" t="s">
        <v>138</v>
      </c>
      <c r="E297" s="251" t="s">
        <v>1</v>
      </c>
      <c r="F297" s="252" t="s">
        <v>380</v>
      </c>
      <c r="G297" s="249"/>
      <c r="H297" s="253">
        <v>132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138</v>
      </c>
      <c r="AU297" s="259" t="s">
        <v>91</v>
      </c>
      <c r="AV297" s="13" t="s">
        <v>91</v>
      </c>
      <c r="AW297" s="13" t="s">
        <v>36</v>
      </c>
      <c r="AX297" s="13" t="s">
        <v>82</v>
      </c>
      <c r="AY297" s="259" t="s">
        <v>130</v>
      </c>
    </row>
    <row r="298" s="13" customFormat="1">
      <c r="A298" s="13"/>
      <c r="B298" s="248"/>
      <c r="C298" s="249"/>
      <c r="D298" s="250" t="s">
        <v>138</v>
      </c>
      <c r="E298" s="251" t="s">
        <v>1</v>
      </c>
      <c r="F298" s="252" t="s">
        <v>381</v>
      </c>
      <c r="G298" s="249"/>
      <c r="H298" s="253">
        <v>36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138</v>
      </c>
      <c r="AU298" s="259" t="s">
        <v>91</v>
      </c>
      <c r="AV298" s="13" t="s">
        <v>91</v>
      </c>
      <c r="AW298" s="13" t="s">
        <v>36</v>
      </c>
      <c r="AX298" s="13" t="s">
        <v>82</v>
      </c>
      <c r="AY298" s="259" t="s">
        <v>130</v>
      </c>
    </row>
    <row r="299" s="13" customFormat="1">
      <c r="A299" s="13"/>
      <c r="B299" s="248"/>
      <c r="C299" s="249"/>
      <c r="D299" s="250" t="s">
        <v>138</v>
      </c>
      <c r="E299" s="251" t="s">
        <v>1</v>
      </c>
      <c r="F299" s="252" t="s">
        <v>382</v>
      </c>
      <c r="G299" s="249"/>
      <c r="H299" s="253">
        <v>42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138</v>
      </c>
      <c r="AU299" s="259" t="s">
        <v>91</v>
      </c>
      <c r="AV299" s="13" t="s">
        <v>91</v>
      </c>
      <c r="AW299" s="13" t="s">
        <v>36</v>
      </c>
      <c r="AX299" s="13" t="s">
        <v>82</v>
      </c>
      <c r="AY299" s="259" t="s">
        <v>130</v>
      </c>
    </row>
    <row r="300" s="13" customFormat="1">
      <c r="A300" s="13"/>
      <c r="B300" s="248"/>
      <c r="C300" s="249"/>
      <c r="D300" s="250" t="s">
        <v>138</v>
      </c>
      <c r="E300" s="251" t="s">
        <v>1</v>
      </c>
      <c r="F300" s="252" t="s">
        <v>383</v>
      </c>
      <c r="G300" s="249"/>
      <c r="H300" s="253">
        <v>184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138</v>
      </c>
      <c r="AU300" s="259" t="s">
        <v>91</v>
      </c>
      <c r="AV300" s="13" t="s">
        <v>91</v>
      </c>
      <c r="AW300" s="13" t="s">
        <v>36</v>
      </c>
      <c r="AX300" s="13" t="s">
        <v>82</v>
      </c>
      <c r="AY300" s="259" t="s">
        <v>130</v>
      </c>
    </row>
    <row r="301" s="13" customFormat="1">
      <c r="A301" s="13"/>
      <c r="B301" s="248"/>
      <c r="C301" s="249"/>
      <c r="D301" s="250" t="s">
        <v>138</v>
      </c>
      <c r="E301" s="251" t="s">
        <v>1</v>
      </c>
      <c r="F301" s="252" t="s">
        <v>384</v>
      </c>
      <c r="G301" s="249"/>
      <c r="H301" s="253">
        <v>76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9" t="s">
        <v>138</v>
      </c>
      <c r="AU301" s="259" t="s">
        <v>91</v>
      </c>
      <c r="AV301" s="13" t="s">
        <v>91</v>
      </c>
      <c r="AW301" s="13" t="s">
        <v>36</v>
      </c>
      <c r="AX301" s="13" t="s">
        <v>82</v>
      </c>
      <c r="AY301" s="259" t="s">
        <v>130</v>
      </c>
    </row>
    <row r="302" s="13" customFormat="1">
      <c r="A302" s="13"/>
      <c r="B302" s="248"/>
      <c r="C302" s="249"/>
      <c r="D302" s="250" t="s">
        <v>138</v>
      </c>
      <c r="E302" s="251" t="s">
        <v>1</v>
      </c>
      <c r="F302" s="252" t="s">
        <v>385</v>
      </c>
      <c r="G302" s="249"/>
      <c r="H302" s="253">
        <v>18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9" t="s">
        <v>138</v>
      </c>
      <c r="AU302" s="259" t="s">
        <v>91</v>
      </c>
      <c r="AV302" s="13" t="s">
        <v>91</v>
      </c>
      <c r="AW302" s="13" t="s">
        <v>36</v>
      </c>
      <c r="AX302" s="13" t="s">
        <v>82</v>
      </c>
      <c r="AY302" s="259" t="s">
        <v>130</v>
      </c>
    </row>
    <row r="303" s="13" customFormat="1">
      <c r="A303" s="13"/>
      <c r="B303" s="248"/>
      <c r="C303" s="249"/>
      <c r="D303" s="250" t="s">
        <v>138</v>
      </c>
      <c r="E303" s="251" t="s">
        <v>1</v>
      </c>
      <c r="F303" s="252" t="s">
        <v>386</v>
      </c>
      <c r="G303" s="249"/>
      <c r="H303" s="253">
        <v>4.5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9" t="s">
        <v>138</v>
      </c>
      <c r="AU303" s="259" t="s">
        <v>91</v>
      </c>
      <c r="AV303" s="13" t="s">
        <v>91</v>
      </c>
      <c r="AW303" s="13" t="s">
        <v>36</v>
      </c>
      <c r="AX303" s="13" t="s">
        <v>82</v>
      </c>
      <c r="AY303" s="259" t="s">
        <v>130</v>
      </c>
    </row>
    <row r="304" s="13" customFormat="1">
      <c r="A304" s="13"/>
      <c r="B304" s="248"/>
      <c r="C304" s="249"/>
      <c r="D304" s="250" t="s">
        <v>138</v>
      </c>
      <c r="E304" s="251" t="s">
        <v>1</v>
      </c>
      <c r="F304" s="252" t="s">
        <v>387</v>
      </c>
      <c r="G304" s="249"/>
      <c r="H304" s="253">
        <v>9</v>
      </c>
      <c r="I304" s="254"/>
      <c r="J304" s="249"/>
      <c r="K304" s="249"/>
      <c r="L304" s="255"/>
      <c r="M304" s="256"/>
      <c r="N304" s="257"/>
      <c r="O304" s="257"/>
      <c r="P304" s="257"/>
      <c r="Q304" s="257"/>
      <c r="R304" s="257"/>
      <c r="S304" s="257"/>
      <c r="T304" s="25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9" t="s">
        <v>138</v>
      </c>
      <c r="AU304" s="259" t="s">
        <v>91</v>
      </c>
      <c r="AV304" s="13" t="s">
        <v>91</v>
      </c>
      <c r="AW304" s="13" t="s">
        <v>36</v>
      </c>
      <c r="AX304" s="13" t="s">
        <v>82</v>
      </c>
      <c r="AY304" s="259" t="s">
        <v>130</v>
      </c>
    </row>
    <row r="305" s="13" customFormat="1">
      <c r="A305" s="13"/>
      <c r="B305" s="248"/>
      <c r="C305" s="249"/>
      <c r="D305" s="250" t="s">
        <v>138</v>
      </c>
      <c r="E305" s="251" t="s">
        <v>1</v>
      </c>
      <c r="F305" s="252" t="s">
        <v>388</v>
      </c>
      <c r="G305" s="249"/>
      <c r="H305" s="253">
        <v>9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138</v>
      </c>
      <c r="AU305" s="259" t="s">
        <v>91</v>
      </c>
      <c r="AV305" s="13" t="s">
        <v>91</v>
      </c>
      <c r="AW305" s="13" t="s">
        <v>36</v>
      </c>
      <c r="AX305" s="13" t="s">
        <v>82</v>
      </c>
      <c r="AY305" s="259" t="s">
        <v>130</v>
      </c>
    </row>
    <row r="306" s="13" customFormat="1">
      <c r="A306" s="13"/>
      <c r="B306" s="248"/>
      <c r="C306" s="249"/>
      <c r="D306" s="250" t="s">
        <v>138</v>
      </c>
      <c r="E306" s="251" t="s">
        <v>1</v>
      </c>
      <c r="F306" s="252" t="s">
        <v>389</v>
      </c>
      <c r="G306" s="249"/>
      <c r="H306" s="253">
        <v>9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9" t="s">
        <v>138</v>
      </c>
      <c r="AU306" s="259" t="s">
        <v>91</v>
      </c>
      <c r="AV306" s="13" t="s">
        <v>91</v>
      </c>
      <c r="AW306" s="13" t="s">
        <v>36</v>
      </c>
      <c r="AX306" s="13" t="s">
        <v>82</v>
      </c>
      <c r="AY306" s="259" t="s">
        <v>130</v>
      </c>
    </row>
    <row r="307" s="13" customFormat="1">
      <c r="A307" s="13"/>
      <c r="B307" s="248"/>
      <c r="C307" s="249"/>
      <c r="D307" s="250" t="s">
        <v>138</v>
      </c>
      <c r="E307" s="251" t="s">
        <v>1</v>
      </c>
      <c r="F307" s="252" t="s">
        <v>390</v>
      </c>
      <c r="G307" s="249"/>
      <c r="H307" s="253">
        <v>31.25</v>
      </c>
      <c r="I307" s="254"/>
      <c r="J307" s="249"/>
      <c r="K307" s="249"/>
      <c r="L307" s="255"/>
      <c r="M307" s="256"/>
      <c r="N307" s="257"/>
      <c r="O307" s="257"/>
      <c r="P307" s="257"/>
      <c r="Q307" s="257"/>
      <c r="R307" s="257"/>
      <c r="S307" s="257"/>
      <c r="T307" s="25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9" t="s">
        <v>138</v>
      </c>
      <c r="AU307" s="259" t="s">
        <v>91</v>
      </c>
      <c r="AV307" s="13" t="s">
        <v>91</v>
      </c>
      <c r="AW307" s="13" t="s">
        <v>36</v>
      </c>
      <c r="AX307" s="13" t="s">
        <v>82</v>
      </c>
      <c r="AY307" s="259" t="s">
        <v>130</v>
      </c>
    </row>
    <row r="308" s="14" customFormat="1">
      <c r="A308" s="14"/>
      <c r="B308" s="260"/>
      <c r="C308" s="261"/>
      <c r="D308" s="250" t="s">
        <v>138</v>
      </c>
      <c r="E308" s="262" t="s">
        <v>1</v>
      </c>
      <c r="F308" s="263" t="s">
        <v>140</v>
      </c>
      <c r="G308" s="261"/>
      <c r="H308" s="264">
        <v>942.75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0" t="s">
        <v>138</v>
      </c>
      <c r="AU308" s="270" t="s">
        <v>91</v>
      </c>
      <c r="AV308" s="14" t="s">
        <v>137</v>
      </c>
      <c r="AW308" s="14" t="s">
        <v>36</v>
      </c>
      <c r="AX308" s="14" t="s">
        <v>14</v>
      </c>
      <c r="AY308" s="270" t="s">
        <v>130</v>
      </c>
    </row>
    <row r="309" s="2" customFormat="1" ht="21.75" customHeight="1">
      <c r="A309" s="38"/>
      <c r="B309" s="39"/>
      <c r="C309" s="235" t="s">
        <v>412</v>
      </c>
      <c r="D309" s="235" t="s">
        <v>132</v>
      </c>
      <c r="E309" s="236" t="s">
        <v>413</v>
      </c>
      <c r="F309" s="237" t="s">
        <v>414</v>
      </c>
      <c r="G309" s="238" t="s">
        <v>266</v>
      </c>
      <c r="H309" s="239">
        <v>36</v>
      </c>
      <c r="I309" s="240"/>
      <c r="J309" s="241">
        <f>ROUND(I309*H309,2)</f>
        <v>0</v>
      </c>
      <c r="K309" s="237" t="s">
        <v>136</v>
      </c>
      <c r="L309" s="44"/>
      <c r="M309" s="242" t="s">
        <v>1</v>
      </c>
      <c r="N309" s="243" t="s">
        <v>47</v>
      </c>
      <c r="O309" s="91"/>
      <c r="P309" s="244">
        <f>O309*H309</f>
        <v>0</v>
      </c>
      <c r="Q309" s="244">
        <v>0</v>
      </c>
      <c r="R309" s="244">
        <f>Q309*H309</f>
        <v>0</v>
      </c>
      <c r="S309" s="244">
        <v>0</v>
      </c>
      <c r="T309" s="24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6" t="s">
        <v>137</v>
      </c>
      <c r="AT309" s="246" t="s">
        <v>132</v>
      </c>
      <c r="AU309" s="246" t="s">
        <v>91</v>
      </c>
      <c r="AY309" s="17" t="s">
        <v>130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17" t="s">
        <v>14</v>
      </c>
      <c r="BK309" s="247">
        <f>ROUND(I309*H309,2)</f>
        <v>0</v>
      </c>
      <c r="BL309" s="17" t="s">
        <v>137</v>
      </c>
      <c r="BM309" s="246" t="s">
        <v>415</v>
      </c>
    </row>
    <row r="310" s="13" customFormat="1">
      <c r="A310" s="13"/>
      <c r="B310" s="248"/>
      <c r="C310" s="249"/>
      <c r="D310" s="250" t="s">
        <v>138</v>
      </c>
      <c r="E310" s="251" t="s">
        <v>1</v>
      </c>
      <c r="F310" s="252" t="s">
        <v>381</v>
      </c>
      <c r="G310" s="249"/>
      <c r="H310" s="253">
        <v>36</v>
      </c>
      <c r="I310" s="254"/>
      <c r="J310" s="249"/>
      <c r="K310" s="249"/>
      <c r="L310" s="255"/>
      <c r="M310" s="256"/>
      <c r="N310" s="257"/>
      <c r="O310" s="257"/>
      <c r="P310" s="257"/>
      <c r="Q310" s="257"/>
      <c r="R310" s="257"/>
      <c r="S310" s="257"/>
      <c r="T310" s="25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9" t="s">
        <v>138</v>
      </c>
      <c r="AU310" s="259" t="s">
        <v>91</v>
      </c>
      <c r="AV310" s="13" t="s">
        <v>91</v>
      </c>
      <c r="AW310" s="13" t="s">
        <v>36</v>
      </c>
      <c r="AX310" s="13" t="s">
        <v>82</v>
      </c>
      <c r="AY310" s="259" t="s">
        <v>130</v>
      </c>
    </row>
    <row r="311" s="14" customFormat="1">
      <c r="A311" s="14"/>
      <c r="B311" s="260"/>
      <c r="C311" s="261"/>
      <c r="D311" s="250" t="s">
        <v>138</v>
      </c>
      <c r="E311" s="262" t="s">
        <v>1</v>
      </c>
      <c r="F311" s="263" t="s">
        <v>140</v>
      </c>
      <c r="G311" s="261"/>
      <c r="H311" s="264">
        <v>36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0" t="s">
        <v>138</v>
      </c>
      <c r="AU311" s="270" t="s">
        <v>91</v>
      </c>
      <c r="AV311" s="14" t="s">
        <v>137</v>
      </c>
      <c r="AW311" s="14" t="s">
        <v>36</v>
      </c>
      <c r="AX311" s="14" t="s">
        <v>14</v>
      </c>
      <c r="AY311" s="270" t="s">
        <v>130</v>
      </c>
    </row>
    <row r="312" s="2" customFormat="1" ht="33" customHeight="1">
      <c r="A312" s="38"/>
      <c r="B312" s="39"/>
      <c r="C312" s="235" t="s">
        <v>267</v>
      </c>
      <c r="D312" s="235" t="s">
        <v>132</v>
      </c>
      <c r="E312" s="236" t="s">
        <v>416</v>
      </c>
      <c r="F312" s="237" t="s">
        <v>417</v>
      </c>
      <c r="G312" s="238" t="s">
        <v>266</v>
      </c>
      <c r="H312" s="239">
        <v>2101</v>
      </c>
      <c r="I312" s="240"/>
      <c r="J312" s="241">
        <f>ROUND(I312*H312,2)</f>
        <v>0</v>
      </c>
      <c r="K312" s="237" t="s">
        <v>136</v>
      </c>
      <c r="L312" s="44"/>
      <c r="M312" s="242" t="s">
        <v>1</v>
      </c>
      <c r="N312" s="243" t="s">
        <v>47</v>
      </c>
      <c r="O312" s="91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6" t="s">
        <v>137</v>
      </c>
      <c r="AT312" s="246" t="s">
        <v>132</v>
      </c>
      <c r="AU312" s="246" t="s">
        <v>91</v>
      </c>
      <c r="AY312" s="17" t="s">
        <v>130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17" t="s">
        <v>14</v>
      </c>
      <c r="BK312" s="247">
        <f>ROUND(I312*H312,2)</f>
        <v>0</v>
      </c>
      <c r="BL312" s="17" t="s">
        <v>137</v>
      </c>
      <c r="BM312" s="246" t="s">
        <v>418</v>
      </c>
    </row>
    <row r="313" s="13" customFormat="1">
      <c r="A313" s="13"/>
      <c r="B313" s="248"/>
      <c r="C313" s="249"/>
      <c r="D313" s="250" t="s">
        <v>138</v>
      </c>
      <c r="E313" s="251" t="s">
        <v>1</v>
      </c>
      <c r="F313" s="252" t="s">
        <v>350</v>
      </c>
      <c r="G313" s="249"/>
      <c r="H313" s="253">
        <v>164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138</v>
      </c>
      <c r="AU313" s="259" t="s">
        <v>91</v>
      </c>
      <c r="AV313" s="13" t="s">
        <v>91</v>
      </c>
      <c r="AW313" s="13" t="s">
        <v>36</v>
      </c>
      <c r="AX313" s="13" t="s">
        <v>82</v>
      </c>
      <c r="AY313" s="259" t="s">
        <v>130</v>
      </c>
    </row>
    <row r="314" s="13" customFormat="1">
      <c r="A314" s="13"/>
      <c r="B314" s="248"/>
      <c r="C314" s="249"/>
      <c r="D314" s="250" t="s">
        <v>138</v>
      </c>
      <c r="E314" s="251" t="s">
        <v>1</v>
      </c>
      <c r="F314" s="252" t="s">
        <v>373</v>
      </c>
      <c r="G314" s="249"/>
      <c r="H314" s="253">
        <v>334</v>
      </c>
      <c r="I314" s="254"/>
      <c r="J314" s="249"/>
      <c r="K314" s="249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138</v>
      </c>
      <c r="AU314" s="259" t="s">
        <v>91</v>
      </c>
      <c r="AV314" s="13" t="s">
        <v>91</v>
      </c>
      <c r="AW314" s="13" t="s">
        <v>36</v>
      </c>
      <c r="AX314" s="13" t="s">
        <v>82</v>
      </c>
      <c r="AY314" s="259" t="s">
        <v>130</v>
      </c>
    </row>
    <row r="315" s="13" customFormat="1">
      <c r="A315" s="13"/>
      <c r="B315" s="248"/>
      <c r="C315" s="249"/>
      <c r="D315" s="250" t="s">
        <v>138</v>
      </c>
      <c r="E315" s="251" t="s">
        <v>1</v>
      </c>
      <c r="F315" s="252" t="s">
        <v>374</v>
      </c>
      <c r="G315" s="249"/>
      <c r="H315" s="253">
        <v>82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138</v>
      </c>
      <c r="AU315" s="259" t="s">
        <v>91</v>
      </c>
      <c r="AV315" s="13" t="s">
        <v>91</v>
      </c>
      <c r="AW315" s="13" t="s">
        <v>36</v>
      </c>
      <c r="AX315" s="13" t="s">
        <v>82</v>
      </c>
      <c r="AY315" s="259" t="s">
        <v>130</v>
      </c>
    </row>
    <row r="316" s="13" customFormat="1">
      <c r="A316" s="13"/>
      <c r="B316" s="248"/>
      <c r="C316" s="249"/>
      <c r="D316" s="250" t="s">
        <v>138</v>
      </c>
      <c r="E316" s="251" t="s">
        <v>1</v>
      </c>
      <c r="F316" s="252" t="s">
        <v>354</v>
      </c>
      <c r="G316" s="249"/>
      <c r="H316" s="253">
        <v>144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9" t="s">
        <v>138</v>
      </c>
      <c r="AU316" s="259" t="s">
        <v>91</v>
      </c>
      <c r="AV316" s="13" t="s">
        <v>91</v>
      </c>
      <c r="AW316" s="13" t="s">
        <v>36</v>
      </c>
      <c r="AX316" s="13" t="s">
        <v>82</v>
      </c>
      <c r="AY316" s="259" t="s">
        <v>130</v>
      </c>
    </row>
    <row r="317" s="13" customFormat="1">
      <c r="A317" s="13"/>
      <c r="B317" s="248"/>
      <c r="C317" s="249"/>
      <c r="D317" s="250" t="s">
        <v>138</v>
      </c>
      <c r="E317" s="251" t="s">
        <v>1</v>
      </c>
      <c r="F317" s="252" t="s">
        <v>355</v>
      </c>
      <c r="G317" s="249"/>
      <c r="H317" s="253">
        <v>77</v>
      </c>
      <c r="I317" s="254"/>
      <c r="J317" s="249"/>
      <c r="K317" s="249"/>
      <c r="L317" s="255"/>
      <c r="M317" s="256"/>
      <c r="N317" s="257"/>
      <c r="O317" s="257"/>
      <c r="P317" s="257"/>
      <c r="Q317" s="257"/>
      <c r="R317" s="257"/>
      <c r="S317" s="257"/>
      <c r="T317" s="25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9" t="s">
        <v>138</v>
      </c>
      <c r="AU317" s="259" t="s">
        <v>91</v>
      </c>
      <c r="AV317" s="13" t="s">
        <v>91</v>
      </c>
      <c r="AW317" s="13" t="s">
        <v>36</v>
      </c>
      <c r="AX317" s="13" t="s">
        <v>82</v>
      </c>
      <c r="AY317" s="259" t="s">
        <v>130</v>
      </c>
    </row>
    <row r="318" s="13" customFormat="1">
      <c r="A318" s="13"/>
      <c r="B318" s="248"/>
      <c r="C318" s="249"/>
      <c r="D318" s="250" t="s">
        <v>138</v>
      </c>
      <c r="E318" s="251" t="s">
        <v>1</v>
      </c>
      <c r="F318" s="252" t="s">
        <v>356</v>
      </c>
      <c r="G318" s="249"/>
      <c r="H318" s="253">
        <v>150</v>
      </c>
      <c r="I318" s="254"/>
      <c r="J318" s="249"/>
      <c r="K318" s="249"/>
      <c r="L318" s="255"/>
      <c r="M318" s="256"/>
      <c r="N318" s="257"/>
      <c r="O318" s="257"/>
      <c r="P318" s="257"/>
      <c r="Q318" s="257"/>
      <c r="R318" s="257"/>
      <c r="S318" s="257"/>
      <c r="T318" s="25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9" t="s">
        <v>138</v>
      </c>
      <c r="AU318" s="259" t="s">
        <v>91</v>
      </c>
      <c r="AV318" s="13" t="s">
        <v>91</v>
      </c>
      <c r="AW318" s="13" t="s">
        <v>36</v>
      </c>
      <c r="AX318" s="13" t="s">
        <v>82</v>
      </c>
      <c r="AY318" s="259" t="s">
        <v>130</v>
      </c>
    </row>
    <row r="319" s="13" customFormat="1">
      <c r="A319" s="13"/>
      <c r="B319" s="248"/>
      <c r="C319" s="249"/>
      <c r="D319" s="250" t="s">
        <v>138</v>
      </c>
      <c r="E319" s="251" t="s">
        <v>1</v>
      </c>
      <c r="F319" s="252" t="s">
        <v>357</v>
      </c>
      <c r="G319" s="249"/>
      <c r="H319" s="253">
        <v>140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138</v>
      </c>
      <c r="AU319" s="259" t="s">
        <v>91</v>
      </c>
      <c r="AV319" s="13" t="s">
        <v>91</v>
      </c>
      <c r="AW319" s="13" t="s">
        <v>36</v>
      </c>
      <c r="AX319" s="13" t="s">
        <v>82</v>
      </c>
      <c r="AY319" s="259" t="s">
        <v>130</v>
      </c>
    </row>
    <row r="320" s="13" customFormat="1">
      <c r="A320" s="13"/>
      <c r="B320" s="248"/>
      <c r="C320" s="249"/>
      <c r="D320" s="250" t="s">
        <v>138</v>
      </c>
      <c r="E320" s="251" t="s">
        <v>1</v>
      </c>
      <c r="F320" s="252" t="s">
        <v>375</v>
      </c>
      <c r="G320" s="249"/>
      <c r="H320" s="253">
        <v>419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9" t="s">
        <v>138</v>
      </c>
      <c r="AU320" s="259" t="s">
        <v>91</v>
      </c>
      <c r="AV320" s="13" t="s">
        <v>91</v>
      </c>
      <c r="AW320" s="13" t="s">
        <v>36</v>
      </c>
      <c r="AX320" s="13" t="s">
        <v>82</v>
      </c>
      <c r="AY320" s="259" t="s">
        <v>130</v>
      </c>
    </row>
    <row r="321" s="13" customFormat="1">
      <c r="A321" s="13"/>
      <c r="B321" s="248"/>
      <c r="C321" s="249"/>
      <c r="D321" s="250" t="s">
        <v>138</v>
      </c>
      <c r="E321" s="251" t="s">
        <v>1</v>
      </c>
      <c r="F321" s="252" t="s">
        <v>358</v>
      </c>
      <c r="G321" s="249"/>
      <c r="H321" s="253">
        <v>114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9" t="s">
        <v>138</v>
      </c>
      <c r="AU321" s="259" t="s">
        <v>91</v>
      </c>
      <c r="AV321" s="13" t="s">
        <v>91</v>
      </c>
      <c r="AW321" s="13" t="s">
        <v>36</v>
      </c>
      <c r="AX321" s="13" t="s">
        <v>82</v>
      </c>
      <c r="AY321" s="259" t="s">
        <v>130</v>
      </c>
    </row>
    <row r="322" s="13" customFormat="1">
      <c r="A322" s="13"/>
      <c r="B322" s="248"/>
      <c r="C322" s="249"/>
      <c r="D322" s="250" t="s">
        <v>138</v>
      </c>
      <c r="E322" s="251" t="s">
        <v>1</v>
      </c>
      <c r="F322" s="252" t="s">
        <v>367</v>
      </c>
      <c r="G322" s="249"/>
      <c r="H322" s="253">
        <v>143</v>
      </c>
      <c r="I322" s="254"/>
      <c r="J322" s="249"/>
      <c r="K322" s="249"/>
      <c r="L322" s="255"/>
      <c r="M322" s="256"/>
      <c r="N322" s="257"/>
      <c r="O322" s="257"/>
      <c r="P322" s="257"/>
      <c r="Q322" s="257"/>
      <c r="R322" s="257"/>
      <c r="S322" s="257"/>
      <c r="T322" s="25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9" t="s">
        <v>138</v>
      </c>
      <c r="AU322" s="259" t="s">
        <v>91</v>
      </c>
      <c r="AV322" s="13" t="s">
        <v>91</v>
      </c>
      <c r="AW322" s="13" t="s">
        <v>36</v>
      </c>
      <c r="AX322" s="13" t="s">
        <v>82</v>
      </c>
      <c r="AY322" s="259" t="s">
        <v>130</v>
      </c>
    </row>
    <row r="323" s="13" customFormat="1">
      <c r="A323" s="13"/>
      <c r="B323" s="248"/>
      <c r="C323" s="249"/>
      <c r="D323" s="250" t="s">
        <v>138</v>
      </c>
      <c r="E323" s="251" t="s">
        <v>1</v>
      </c>
      <c r="F323" s="252" t="s">
        <v>368</v>
      </c>
      <c r="G323" s="249"/>
      <c r="H323" s="253">
        <v>54</v>
      </c>
      <c r="I323" s="254"/>
      <c r="J323" s="249"/>
      <c r="K323" s="249"/>
      <c r="L323" s="255"/>
      <c r="M323" s="256"/>
      <c r="N323" s="257"/>
      <c r="O323" s="257"/>
      <c r="P323" s="257"/>
      <c r="Q323" s="257"/>
      <c r="R323" s="257"/>
      <c r="S323" s="257"/>
      <c r="T323" s="25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9" t="s">
        <v>138</v>
      </c>
      <c r="AU323" s="259" t="s">
        <v>91</v>
      </c>
      <c r="AV323" s="13" t="s">
        <v>91</v>
      </c>
      <c r="AW323" s="13" t="s">
        <v>36</v>
      </c>
      <c r="AX323" s="13" t="s">
        <v>82</v>
      </c>
      <c r="AY323" s="259" t="s">
        <v>130</v>
      </c>
    </row>
    <row r="324" s="13" customFormat="1">
      <c r="A324" s="13"/>
      <c r="B324" s="248"/>
      <c r="C324" s="249"/>
      <c r="D324" s="250" t="s">
        <v>138</v>
      </c>
      <c r="E324" s="251" t="s">
        <v>1</v>
      </c>
      <c r="F324" s="252" t="s">
        <v>363</v>
      </c>
      <c r="G324" s="249"/>
      <c r="H324" s="253">
        <v>280</v>
      </c>
      <c r="I324" s="254"/>
      <c r="J324" s="249"/>
      <c r="K324" s="249"/>
      <c r="L324" s="255"/>
      <c r="M324" s="256"/>
      <c r="N324" s="257"/>
      <c r="O324" s="257"/>
      <c r="P324" s="257"/>
      <c r="Q324" s="257"/>
      <c r="R324" s="257"/>
      <c r="S324" s="257"/>
      <c r="T324" s="25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9" t="s">
        <v>138</v>
      </c>
      <c r="AU324" s="259" t="s">
        <v>91</v>
      </c>
      <c r="AV324" s="13" t="s">
        <v>91</v>
      </c>
      <c r="AW324" s="13" t="s">
        <v>36</v>
      </c>
      <c r="AX324" s="13" t="s">
        <v>82</v>
      </c>
      <c r="AY324" s="259" t="s">
        <v>130</v>
      </c>
    </row>
    <row r="325" s="14" customFormat="1">
      <c r="A325" s="14"/>
      <c r="B325" s="260"/>
      <c r="C325" s="261"/>
      <c r="D325" s="250" t="s">
        <v>138</v>
      </c>
      <c r="E325" s="262" t="s">
        <v>1</v>
      </c>
      <c r="F325" s="263" t="s">
        <v>140</v>
      </c>
      <c r="G325" s="261"/>
      <c r="H325" s="264">
        <v>2101</v>
      </c>
      <c r="I325" s="265"/>
      <c r="J325" s="261"/>
      <c r="K325" s="261"/>
      <c r="L325" s="266"/>
      <c r="M325" s="267"/>
      <c r="N325" s="268"/>
      <c r="O325" s="268"/>
      <c r="P325" s="268"/>
      <c r="Q325" s="268"/>
      <c r="R325" s="268"/>
      <c r="S325" s="268"/>
      <c r="T325" s="26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0" t="s">
        <v>138</v>
      </c>
      <c r="AU325" s="270" t="s">
        <v>91</v>
      </c>
      <c r="AV325" s="14" t="s">
        <v>137</v>
      </c>
      <c r="AW325" s="14" t="s">
        <v>36</v>
      </c>
      <c r="AX325" s="14" t="s">
        <v>14</v>
      </c>
      <c r="AY325" s="270" t="s">
        <v>130</v>
      </c>
    </row>
    <row r="326" s="2" customFormat="1" ht="33" customHeight="1">
      <c r="A326" s="38"/>
      <c r="B326" s="39"/>
      <c r="C326" s="235" t="s">
        <v>419</v>
      </c>
      <c r="D326" s="235" t="s">
        <v>132</v>
      </c>
      <c r="E326" s="236" t="s">
        <v>420</v>
      </c>
      <c r="F326" s="237" t="s">
        <v>421</v>
      </c>
      <c r="G326" s="238" t="s">
        <v>135</v>
      </c>
      <c r="H326" s="239">
        <v>942.75</v>
      </c>
      <c r="I326" s="240"/>
      <c r="J326" s="241">
        <f>ROUND(I326*H326,2)</f>
        <v>0</v>
      </c>
      <c r="K326" s="237" t="s">
        <v>136</v>
      </c>
      <c r="L326" s="44"/>
      <c r="M326" s="242" t="s">
        <v>1</v>
      </c>
      <c r="N326" s="243" t="s">
        <v>47</v>
      </c>
      <c r="O326" s="91"/>
      <c r="P326" s="244">
        <f>O326*H326</f>
        <v>0</v>
      </c>
      <c r="Q326" s="244">
        <v>0</v>
      </c>
      <c r="R326" s="244">
        <f>Q326*H326</f>
        <v>0</v>
      </c>
      <c r="S326" s="244">
        <v>0</v>
      </c>
      <c r="T326" s="245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6" t="s">
        <v>137</v>
      </c>
      <c r="AT326" s="246" t="s">
        <v>132</v>
      </c>
      <c r="AU326" s="246" t="s">
        <v>91</v>
      </c>
      <c r="AY326" s="17" t="s">
        <v>130</v>
      </c>
      <c r="BE326" s="247">
        <f>IF(N326="základní",J326,0)</f>
        <v>0</v>
      </c>
      <c r="BF326" s="247">
        <f>IF(N326="snížená",J326,0)</f>
        <v>0</v>
      </c>
      <c r="BG326" s="247">
        <f>IF(N326="zákl. přenesená",J326,0)</f>
        <v>0</v>
      </c>
      <c r="BH326" s="247">
        <f>IF(N326="sníž. přenesená",J326,0)</f>
        <v>0</v>
      </c>
      <c r="BI326" s="247">
        <f>IF(N326="nulová",J326,0)</f>
        <v>0</v>
      </c>
      <c r="BJ326" s="17" t="s">
        <v>14</v>
      </c>
      <c r="BK326" s="247">
        <f>ROUND(I326*H326,2)</f>
        <v>0</v>
      </c>
      <c r="BL326" s="17" t="s">
        <v>137</v>
      </c>
      <c r="BM326" s="246" t="s">
        <v>422</v>
      </c>
    </row>
    <row r="327" s="13" customFormat="1">
      <c r="A327" s="13"/>
      <c r="B327" s="248"/>
      <c r="C327" s="249"/>
      <c r="D327" s="250" t="s">
        <v>138</v>
      </c>
      <c r="E327" s="251" t="s">
        <v>1</v>
      </c>
      <c r="F327" s="252" t="s">
        <v>379</v>
      </c>
      <c r="G327" s="249"/>
      <c r="H327" s="253">
        <v>392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9" t="s">
        <v>138</v>
      </c>
      <c r="AU327" s="259" t="s">
        <v>91</v>
      </c>
      <c r="AV327" s="13" t="s">
        <v>91</v>
      </c>
      <c r="AW327" s="13" t="s">
        <v>36</v>
      </c>
      <c r="AX327" s="13" t="s">
        <v>82</v>
      </c>
      <c r="AY327" s="259" t="s">
        <v>130</v>
      </c>
    </row>
    <row r="328" s="13" customFormat="1">
      <c r="A328" s="13"/>
      <c r="B328" s="248"/>
      <c r="C328" s="249"/>
      <c r="D328" s="250" t="s">
        <v>138</v>
      </c>
      <c r="E328" s="251" t="s">
        <v>1</v>
      </c>
      <c r="F328" s="252" t="s">
        <v>380</v>
      </c>
      <c r="G328" s="249"/>
      <c r="H328" s="253">
        <v>132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138</v>
      </c>
      <c r="AU328" s="259" t="s">
        <v>91</v>
      </c>
      <c r="AV328" s="13" t="s">
        <v>91</v>
      </c>
      <c r="AW328" s="13" t="s">
        <v>36</v>
      </c>
      <c r="AX328" s="13" t="s">
        <v>82</v>
      </c>
      <c r="AY328" s="259" t="s">
        <v>130</v>
      </c>
    </row>
    <row r="329" s="13" customFormat="1">
      <c r="A329" s="13"/>
      <c r="B329" s="248"/>
      <c r="C329" s="249"/>
      <c r="D329" s="250" t="s">
        <v>138</v>
      </c>
      <c r="E329" s="251" t="s">
        <v>1</v>
      </c>
      <c r="F329" s="252" t="s">
        <v>381</v>
      </c>
      <c r="G329" s="249"/>
      <c r="H329" s="253">
        <v>36</v>
      </c>
      <c r="I329" s="254"/>
      <c r="J329" s="249"/>
      <c r="K329" s="249"/>
      <c r="L329" s="255"/>
      <c r="M329" s="256"/>
      <c r="N329" s="257"/>
      <c r="O329" s="257"/>
      <c r="P329" s="257"/>
      <c r="Q329" s="257"/>
      <c r="R329" s="257"/>
      <c r="S329" s="257"/>
      <c r="T329" s="25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9" t="s">
        <v>138</v>
      </c>
      <c r="AU329" s="259" t="s">
        <v>91</v>
      </c>
      <c r="AV329" s="13" t="s">
        <v>91</v>
      </c>
      <c r="AW329" s="13" t="s">
        <v>36</v>
      </c>
      <c r="AX329" s="13" t="s">
        <v>82</v>
      </c>
      <c r="AY329" s="259" t="s">
        <v>130</v>
      </c>
    </row>
    <row r="330" s="13" customFormat="1">
      <c r="A330" s="13"/>
      <c r="B330" s="248"/>
      <c r="C330" s="249"/>
      <c r="D330" s="250" t="s">
        <v>138</v>
      </c>
      <c r="E330" s="251" t="s">
        <v>1</v>
      </c>
      <c r="F330" s="252" t="s">
        <v>382</v>
      </c>
      <c r="G330" s="249"/>
      <c r="H330" s="253">
        <v>42</v>
      </c>
      <c r="I330" s="254"/>
      <c r="J330" s="249"/>
      <c r="K330" s="249"/>
      <c r="L330" s="255"/>
      <c r="M330" s="256"/>
      <c r="N330" s="257"/>
      <c r="O330" s="257"/>
      <c r="P330" s="257"/>
      <c r="Q330" s="257"/>
      <c r="R330" s="257"/>
      <c r="S330" s="257"/>
      <c r="T330" s="25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9" t="s">
        <v>138</v>
      </c>
      <c r="AU330" s="259" t="s">
        <v>91</v>
      </c>
      <c r="AV330" s="13" t="s">
        <v>91</v>
      </c>
      <c r="AW330" s="13" t="s">
        <v>36</v>
      </c>
      <c r="AX330" s="13" t="s">
        <v>82</v>
      </c>
      <c r="AY330" s="259" t="s">
        <v>130</v>
      </c>
    </row>
    <row r="331" s="13" customFormat="1">
      <c r="A331" s="13"/>
      <c r="B331" s="248"/>
      <c r="C331" s="249"/>
      <c r="D331" s="250" t="s">
        <v>138</v>
      </c>
      <c r="E331" s="251" t="s">
        <v>1</v>
      </c>
      <c r="F331" s="252" t="s">
        <v>383</v>
      </c>
      <c r="G331" s="249"/>
      <c r="H331" s="253">
        <v>184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9" t="s">
        <v>138</v>
      </c>
      <c r="AU331" s="259" t="s">
        <v>91</v>
      </c>
      <c r="AV331" s="13" t="s">
        <v>91</v>
      </c>
      <c r="AW331" s="13" t="s">
        <v>36</v>
      </c>
      <c r="AX331" s="13" t="s">
        <v>82</v>
      </c>
      <c r="AY331" s="259" t="s">
        <v>130</v>
      </c>
    </row>
    <row r="332" s="13" customFormat="1">
      <c r="A332" s="13"/>
      <c r="B332" s="248"/>
      <c r="C332" s="249"/>
      <c r="D332" s="250" t="s">
        <v>138</v>
      </c>
      <c r="E332" s="251" t="s">
        <v>1</v>
      </c>
      <c r="F332" s="252" t="s">
        <v>384</v>
      </c>
      <c r="G332" s="249"/>
      <c r="H332" s="253">
        <v>76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9" t="s">
        <v>138</v>
      </c>
      <c r="AU332" s="259" t="s">
        <v>91</v>
      </c>
      <c r="AV332" s="13" t="s">
        <v>91</v>
      </c>
      <c r="AW332" s="13" t="s">
        <v>36</v>
      </c>
      <c r="AX332" s="13" t="s">
        <v>82</v>
      </c>
      <c r="AY332" s="259" t="s">
        <v>130</v>
      </c>
    </row>
    <row r="333" s="13" customFormat="1">
      <c r="A333" s="13"/>
      <c r="B333" s="248"/>
      <c r="C333" s="249"/>
      <c r="D333" s="250" t="s">
        <v>138</v>
      </c>
      <c r="E333" s="251" t="s">
        <v>1</v>
      </c>
      <c r="F333" s="252" t="s">
        <v>385</v>
      </c>
      <c r="G333" s="249"/>
      <c r="H333" s="253">
        <v>18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9" t="s">
        <v>138</v>
      </c>
      <c r="AU333" s="259" t="s">
        <v>91</v>
      </c>
      <c r="AV333" s="13" t="s">
        <v>91</v>
      </c>
      <c r="AW333" s="13" t="s">
        <v>36</v>
      </c>
      <c r="AX333" s="13" t="s">
        <v>82</v>
      </c>
      <c r="AY333" s="259" t="s">
        <v>130</v>
      </c>
    </row>
    <row r="334" s="13" customFormat="1">
      <c r="A334" s="13"/>
      <c r="B334" s="248"/>
      <c r="C334" s="249"/>
      <c r="D334" s="250" t="s">
        <v>138</v>
      </c>
      <c r="E334" s="251" t="s">
        <v>1</v>
      </c>
      <c r="F334" s="252" t="s">
        <v>386</v>
      </c>
      <c r="G334" s="249"/>
      <c r="H334" s="253">
        <v>4.5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9" t="s">
        <v>138</v>
      </c>
      <c r="AU334" s="259" t="s">
        <v>91</v>
      </c>
      <c r="AV334" s="13" t="s">
        <v>91</v>
      </c>
      <c r="AW334" s="13" t="s">
        <v>36</v>
      </c>
      <c r="AX334" s="13" t="s">
        <v>82</v>
      </c>
      <c r="AY334" s="259" t="s">
        <v>130</v>
      </c>
    </row>
    <row r="335" s="13" customFormat="1">
      <c r="A335" s="13"/>
      <c r="B335" s="248"/>
      <c r="C335" s="249"/>
      <c r="D335" s="250" t="s">
        <v>138</v>
      </c>
      <c r="E335" s="251" t="s">
        <v>1</v>
      </c>
      <c r="F335" s="252" t="s">
        <v>387</v>
      </c>
      <c r="G335" s="249"/>
      <c r="H335" s="253">
        <v>9</v>
      </c>
      <c r="I335" s="254"/>
      <c r="J335" s="249"/>
      <c r="K335" s="249"/>
      <c r="L335" s="255"/>
      <c r="M335" s="256"/>
      <c r="N335" s="257"/>
      <c r="O335" s="257"/>
      <c r="P335" s="257"/>
      <c r="Q335" s="257"/>
      <c r="R335" s="257"/>
      <c r="S335" s="257"/>
      <c r="T335" s="25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9" t="s">
        <v>138</v>
      </c>
      <c r="AU335" s="259" t="s">
        <v>91</v>
      </c>
      <c r="AV335" s="13" t="s">
        <v>91</v>
      </c>
      <c r="AW335" s="13" t="s">
        <v>36</v>
      </c>
      <c r="AX335" s="13" t="s">
        <v>82</v>
      </c>
      <c r="AY335" s="259" t="s">
        <v>130</v>
      </c>
    </row>
    <row r="336" s="13" customFormat="1">
      <c r="A336" s="13"/>
      <c r="B336" s="248"/>
      <c r="C336" s="249"/>
      <c r="D336" s="250" t="s">
        <v>138</v>
      </c>
      <c r="E336" s="251" t="s">
        <v>1</v>
      </c>
      <c r="F336" s="252" t="s">
        <v>388</v>
      </c>
      <c r="G336" s="249"/>
      <c r="H336" s="253">
        <v>9</v>
      </c>
      <c r="I336" s="254"/>
      <c r="J336" s="249"/>
      <c r="K336" s="249"/>
      <c r="L336" s="255"/>
      <c r="M336" s="256"/>
      <c r="N336" s="257"/>
      <c r="O336" s="257"/>
      <c r="P336" s="257"/>
      <c r="Q336" s="257"/>
      <c r="R336" s="257"/>
      <c r="S336" s="257"/>
      <c r="T336" s="25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9" t="s">
        <v>138</v>
      </c>
      <c r="AU336" s="259" t="s">
        <v>91</v>
      </c>
      <c r="AV336" s="13" t="s">
        <v>91</v>
      </c>
      <c r="AW336" s="13" t="s">
        <v>36</v>
      </c>
      <c r="AX336" s="13" t="s">
        <v>82</v>
      </c>
      <c r="AY336" s="259" t="s">
        <v>130</v>
      </c>
    </row>
    <row r="337" s="13" customFormat="1">
      <c r="A337" s="13"/>
      <c r="B337" s="248"/>
      <c r="C337" s="249"/>
      <c r="D337" s="250" t="s">
        <v>138</v>
      </c>
      <c r="E337" s="251" t="s">
        <v>1</v>
      </c>
      <c r="F337" s="252" t="s">
        <v>389</v>
      </c>
      <c r="G337" s="249"/>
      <c r="H337" s="253">
        <v>9</v>
      </c>
      <c r="I337" s="254"/>
      <c r="J337" s="249"/>
      <c r="K337" s="249"/>
      <c r="L337" s="255"/>
      <c r="M337" s="256"/>
      <c r="N337" s="257"/>
      <c r="O337" s="257"/>
      <c r="P337" s="257"/>
      <c r="Q337" s="257"/>
      <c r="R337" s="257"/>
      <c r="S337" s="257"/>
      <c r="T337" s="25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9" t="s">
        <v>138</v>
      </c>
      <c r="AU337" s="259" t="s">
        <v>91</v>
      </c>
      <c r="AV337" s="13" t="s">
        <v>91</v>
      </c>
      <c r="AW337" s="13" t="s">
        <v>36</v>
      </c>
      <c r="AX337" s="13" t="s">
        <v>82</v>
      </c>
      <c r="AY337" s="259" t="s">
        <v>130</v>
      </c>
    </row>
    <row r="338" s="13" customFormat="1">
      <c r="A338" s="13"/>
      <c r="B338" s="248"/>
      <c r="C338" s="249"/>
      <c r="D338" s="250" t="s">
        <v>138</v>
      </c>
      <c r="E338" s="251" t="s">
        <v>1</v>
      </c>
      <c r="F338" s="252" t="s">
        <v>390</v>
      </c>
      <c r="G338" s="249"/>
      <c r="H338" s="253">
        <v>31.25</v>
      </c>
      <c r="I338" s="254"/>
      <c r="J338" s="249"/>
      <c r="K338" s="249"/>
      <c r="L338" s="255"/>
      <c r="M338" s="256"/>
      <c r="N338" s="257"/>
      <c r="O338" s="257"/>
      <c r="P338" s="257"/>
      <c r="Q338" s="257"/>
      <c r="R338" s="257"/>
      <c r="S338" s="257"/>
      <c r="T338" s="25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9" t="s">
        <v>138</v>
      </c>
      <c r="AU338" s="259" t="s">
        <v>91</v>
      </c>
      <c r="AV338" s="13" t="s">
        <v>91</v>
      </c>
      <c r="AW338" s="13" t="s">
        <v>36</v>
      </c>
      <c r="AX338" s="13" t="s">
        <v>82</v>
      </c>
      <c r="AY338" s="259" t="s">
        <v>130</v>
      </c>
    </row>
    <row r="339" s="14" customFormat="1">
      <c r="A339" s="14"/>
      <c r="B339" s="260"/>
      <c r="C339" s="261"/>
      <c r="D339" s="250" t="s">
        <v>138</v>
      </c>
      <c r="E339" s="262" t="s">
        <v>1</v>
      </c>
      <c r="F339" s="263" t="s">
        <v>140</v>
      </c>
      <c r="G339" s="261"/>
      <c r="H339" s="264">
        <v>942.75</v>
      </c>
      <c r="I339" s="265"/>
      <c r="J339" s="261"/>
      <c r="K339" s="261"/>
      <c r="L339" s="266"/>
      <c r="M339" s="267"/>
      <c r="N339" s="268"/>
      <c r="O339" s="268"/>
      <c r="P339" s="268"/>
      <c r="Q339" s="268"/>
      <c r="R339" s="268"/>
      <c r="S339" s="268"/>
      <c r="T339" s="26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0" t="s">
        <v>138</v>
      </c>
      <c r="AU339" s="270" t="s">
        <v>91</v>
      </c>
      <c r="AV339" s="14" t="s">
        <v>137</v>
      </c>
      <c r="AW339" s="14" t="s">
        <v>36</v>
      </c>
      <c r="AX339" s="14" t="s">
        <v>14</v>
      </c>
      <c r="AY339" s="270" t="s">
        <v>130</v>
      </c>
    </row>
    <row r="340" s="2" customFormat="1" ht="33" customHeight="1">
      <c r="A340" s="38"/>
      <c r="B340" s="39"/>
      <c r="C340" s="235" t="s">
        <v>270</v>
      </c>
      <c r="D340" s="235" t="s">
        <v>132</v>
      </c>
      <c r="E340" s="236" t="s">
        <v>423</v>
      </c>
      <c r="F340" s="237" t="s">
        <v>424</v>
      </c>
      <c r="G340" s="238" t="s">
        <v>266</v>
      </c>
      <c r="H340" s="239">
        <v>1716</v>
      </c>
      <c r="I340" s="240"/>
      <c r="J340" s="241">
        <f>ROUND(I340*H340,2)</f>
        <v>0</v>
      </c>
      <c r="K340" s="237" t="s">
        <v>136</v>
      </c>
      <c r="L340" s="44"/>
      <c r="M340" s="242" t="s">
        <v>1</v>
      </c>
      <c r="N340" s="243" t="s">
        <v>47</v>
      </c>
      <c r="O340" s="91"/>
      <c r="P340" s="244">
        <f>O340*H340</f>
        <v>0</v>
      </c>
      <c r="Q340" s="244">
        <v>0</v>
      </c>
      <c r="R340" s="244">
        <f>Q340*H340</f>
        <v>0</v>
      </c>
      <c r="S340" s="244">
        <v>0</v>
      </c>
      <c r="T340" s="245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6" t="s">
        <v>137</v>
      </c>
      <c r="AT340" s="246" t="s">
        <v>132</v>
      </c>
      <c r="AU340" s="246" t="s">
        <v>91</v>
      </c>
      <c r="AY340" s="17" t="s">
        <v>130</v>
      </c>
      <c r="BE340" s="247">
        <f>IF(N340="základní",J340,0)</f>
        <v>0</v>
      </c>
      <c r="BF340" s="247">
        <f>IF(N340="snížená",J340,0)</f>
        <v>0</v>
      </c>
      <c r="BG340" s="247">
        <f>IF(N340="zákl. přenesená",J340,0)</f>
        <v>0</v>
      </c>
      <c r="BH340" s="247">
        <f>IF(N340="sníž. přenesená",J340,0)</f>
        <v>0</v>
      </c>
      <c r="BI340" s="247">
        <f>IF(N340="nulová",J340,0)</f>
        <v>0</v>
      </c>
      <c r="BJ340" s="17" t="s">
        <v>14</v>
      </c>
      <c r="BK340" s="247">
        <f>ROUND(I340*H340,2)</f>
        <v>0</v>
      </c>
      <c r="BL340" s="17" t="s">
        <v>137</v>
      </c>
      <c r="BM340" s="246" t="s">
        <v>425</v>
      </c>
    </row>
    <row r="341" s="13" customFormat="1">
      <c r="A341" s="13"/>
      <c r="B341" s="248"/>
      <c r="C341" s="249"/>
      <c r="D341" s="250" t="s">
        <v>138</v>
      </c>
      <c r="E341" s="251" t="s">
        <v>1</v>
      </c>
      <c r="F341" s="252" t="s">
        <v>426</v>
      </c>
      <c r="G341" s="249"/>
      <c r="H341" s="253">
        <v>1716</v>
      </c>
      <c r="I341" s="254"/>
      <c r="J341" s="249"/>
      <c r="K341" s="249"/>
      <c r="L341" s="255"/>
      <c r="M341" s="256"/>
      <c r="N341" s="257"/>
      <c r="O341" s="257"/>
      <c r="P341" s="257"/>
      <c r="Q341" s="257"/>
      <c r="R341" s="257"/>
      <c r="S341" s="257"/>
      <c r="T341" s="25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9" t="s">
        <v>138</v>
      </c>
      <c r="AU341" s="259" t="s">
        <v>91</v>
      </c>
      <c r="AV341" s="13" t="s">
        <v>91</v>
      </c>
      <c r="AW341" s="13" t="s">
        <v>36</v>
      </c>
      <c r="AX341" s="13" t="s">
        <v>82</v>
      </c>
      <c r="AY341" s="259" t="s">
        <v>130</v>
      </c>
    </row>
    <row r="342" s="14" customFormat="1">
      <c r="A342" s="14"/>
      <c r="B342" s="260"/>
      <c r="C342" s="261"/>
      <c r="D342" s="250" t="s">
        <v>138</v>
      </c>
      <c r="E342" s="262" t="s">
        <v>1</v>
      </c>
      <c r="F342" s="263" t="s">
        <v>140</v>
      </c>
      <c r="G342" s="261"/>
      <c r="H342" s="264">
        <v>1716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0" t="s">
        <v>138</v>
      </c>
      <c r="AU342" s="270" t="s">
        <v>91</v>
      </c>
      <c r="AV342" s="14" t="s">
        <v>137</v>
      </c>
      <c r="AW342" s="14" t="s">
        <v>36</v>
      </c>
      <c r="AX342" s="14" t="s">
        <v>14</v>
      </c>
      <c r="AY342" s="270" t="s">
        <v>130</v>
      </c>
    </row>
    <row r="343" s="2" customFormat="1" ht="44.25" customHeight="1">
      <c r="A343" s="38"/>
      <c r="B343" s="39"/>
      <c r="C343" s="235" t="s">
        <v>427</v>
      </c>
      <c r="D343" s="235" t="s">
        <v>132</v>
      </c>
      <c r="E343" s="236" t="s">
        <v>428</v>
      </c>
      <c r="F343" s="237" t="s">
        <v>429</v>
      </c>
      <c r="G343" s="238" t="s">
        <v>266</v>
      </c>
      <c r="H343" s="239">
        <v>1716</v>
      </c>
      <c r="I343" s="240"/>
      <c r="J343" s="241">
        <f>ROUND(I343*H343,2)</f>
        <v>0</v>
      </c>
      <c r="K343" s="237" t="s">
        <v>136</v>
      </c>
      <c r="L343" s="44"/>
      <c r="M343" s="242" t="s">
        <v>1</v>
      </c>
      <c r="N343" s="243" t="s">
        <v>47</v>
      </c>
      <c r="O343" s="91"/>
      <c r="P343" s="244">
        <f>O343*H343</f>
        <v>0</v>
      </c>
      <c r="Q343" s="244">
        <v>0</v>
      </c>
      <c r="R343" s="244">
        <f>Q343*H343</f>
        <v>0</v>
      </c>
      <c r="S343" s="244">
        <v>0</v>
      </c>
      <c r="T343" s="245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6" t="s">
        <v>137</v>
      </c>
      <c r="AT343" s="246" t="s">
        <v>132</v>
      </c>
      <c r="AU343" s="246" t="s">
        <v>91</v>
      </c>
      <c r="AY343" s="17" t="s">
        <v>130</v>
      </c>
      <c r="BE343" s="247">
        <f>IF(N343="základní",J343,0)</f>
        <v>0</v>
      </c>
      <c r="BF343" s="247">
        <f>IF(N343="snížená",J343,0)</f>
        <v>0</v>
      </c>
      <c r="BG343" s="247">
        <f>IF(N343="zákl. přenesená",J343,0)</f>
        <v>0</v>
      </c>
      <c r="BH343" s="247">
        <f>IF(N343="sníž. přenesená",J343,0)</f>
        <v>0</v>
      </c>
      <c r="BI343" s="247">
        <f>IF(N343="nulová",J343,0)</f>
        <v>0</v>
      </c>
      <c r="BJ343" s="17" t="s">
        <v>14</v>
      </c>
      <c r="BK343" s="247">
        <f>ROUND(I343*H343,2)</f>
        <v>0</v>
      </c>
      <c r="BL343" s="17" t="s">
        <v>137</v>
      </c>
      <c r="BM343" s="246" t="s">
        <v>430</v>
      </c>
    </row>
    <row r="344" s="13" customFormat="1">
      <c r="A344" s="13"/>
      <c r="B344" s="248"/>
      <c r="C344" s="249"/>
      <c r="D344" s="250" t="s">
        <v>138</v>
      </c>
      <c r="E344" s="251" t="s">
        <v>1</v>
      </c>
      <c r="F344" s="252" t="s">
        <v>426</v>
      </c>
      <c r="G344" s="249"/>
      <c r="H344" s="253">
        <v>1716</v>
      </c>
      <c r="I344" s="254"/>
      <c r="J344" s="249"/>
      <c r="K344" s="249"/>
      <c r="L344" s="255"/>
      <c r="M344" s="256"/>
      <c r="N344" s="257"/>
      <c r="O344" s="257"/>
      <c r="P344" s="257"/>
      <c r="Q344" s="257"/>
      <c r="R344" s="257"/>
      <c r="S344" s="257"/>
      <c r="T344" s="25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9" t="s">
        <v>138</v>
      </c>
      <c r="AU344" s="259" t="s">
        <v>91</v>
      </c>
      <c r="AV344" s="13" t="s">
        <v>91</v>
      </c>
      <c r="AW344" s="13" t="s">
        <v>36</v>
      </c>
      <c r="AX344" s="13" t="s">
        <v>82</v>
      </c>
      <c r="AY344" s="259" t="s">
        <v>130</v>
      </c>
    </row>
    <row r="345" s="14" customFormat="1">
      <c r="A345" s="14"/>
      <c r="B345" s="260"/>
      <c r="C345" s="261"/>
      <c r="D345" s="250" t="s">
        <v>138</v>
      </c>
      <c r="E345" s="262" t="s">
        <v>1</v>
      </c>
      <c r="F345" s="263" t="s">
        <v>140</v>
      </c>
      <c r="G345" s="261"/>
      <c r="H345" s="264">
        <v>1716</v>
      </c>
      <c r="I345" s="265"/>
      <c r="J345" s="261"/>
      <c r="K345" s="261"/>
      <c r="L345" s="266"/>
      <c r="M345" s="267"/>
      <c r="N345" s="268"/>
      <c r="O345" s="268"/>
      <c r="P345" s="268"/>
      <c r="Q345" s="268"/>
      <c r="R345" s="268"/>
      <c r="S345" s="268"/>
      <c r="T345" s="26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0" t="s">
        <v>138</v>
      </c>
      <c r="AU345" s="270" t="s">
        <v>91</v>
      </c>
      <c r="AV345" s="14" t="s">
        <v>137</v>
      </c>
      <c r="AW345" s="14" t="s">
        <v>36</v>
      </c>
      <c r="AX345" s="14" t="s">
        <v>14</v>
      </c>
      <c r="AY345" s="270" t="s">
        <v>130</v>
      </c>
    </row>
    <row r="346" s="2" customFormat="1" ht="33" customHeight="1">
      <c r="A346" s="38"/>
      <c r="B346" s="39"/>
      <c r="C346" s="235" t="s">
        <v>274</v>
      </c>
      <c r="D346" s="235" t="s">
        <v>132</v>
      </c>
      <c r="E346" s="236" t="s">
        <v>431</v>
      </c>
      <c r="F346" s="237" t="s">
        <v>432</v>
      </c>
      <c r="G346" s="238" t="s">
        <v>266</v>
      </c>
      <c r="H346" s="239">
        <v>4607</v>
      </c>
      <c r="I346" s="240"/>
      <c r="J346" s="241">
        <f>ROUND(I346*H346,2)</f>
        <v>0</v>
      </c>
      <c r="K346" s="237" t="s">
        <v>136</v>
      </c>
      <c r="L346" s="44"/>
      <c r="M346" s="242" t="s">
        <v>1</v>
      </c>
      <c r="N346" s="243" t="s">
        <v>47</v>
      </c>
      <c r="O346" s="91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6" t="s">
        <v>137</v>
      </c>
      <c r="AT346" s="246" t="s">
        <v>132</v>
      </c>
      <c r="AU346" s="246" t="s">
        <v>91</v>
      </c>
      <c r="AY346" s="17" t="s">
        <v>130</v>
      </c>
      <c r="BE346" s="247">
        <f>IF(N346="základní",J346,0)</f>
        <v>0</v>
      </c>
      <c r="BF346" s="247">
        <f>IF(N346="snížená",J346,0)</f>
        <v>0</v>
      </c>
      <c r="BG346" s="247">
        <f>IF(N346="zákl. přenesená",J346,0)</f>
        <v>0</v>
      </c>
      <c r="BH346" s="247">
        <f>IF(N346="sníž. přenesená",J346,0)</f>
        <v>0</v>
      </c>
      <c r="BI346" s="247">
        <f>IF(N346="nulová",J346,0)</f>
        <v>0</v>
      </c>
      <c r="BJ346" s="17" t="s">
        <v>14</v>
      </c>
      <c r="BK346" s="247">
        <f>ROUND(I346*H346,2)</f>
        <v>0</v>
      </c>
      <c r="BL346" s="17" t="s">
        <v>137</v>
      </c>
      <c r="BM346" s="246" t="s">
        <v>433</v>
      </c>
    </row>
    <row r="347" s="13" customFormat="1">
      <c r="A347" s="13"/>
      <c r="B347" s="248"/>
      <c r="C347" s="249"/>
      <c r="D347" s="250" t="s">
        <v>138</v>
      </c>
      <c r="E347" s="251" t="s">
        <v>1</v>
      </c>
      <c r="F347" s="252" t="s">
        <v>434</v>
      </c>
      <c r="G347" s="249"/>
      <c r="H347" s="253">
        <v>1035</v>
      </c>
      <c r="I347" s="254"/>
      <c r="J347" s="249"/>
      <c r="K347" s="249"/>
      <c r="L347" s="255"/>
      <c r="M347" s="256"/>
      <c r="N347" s="257"/>
      <c r="O347" s="257"/>
      <c r="P347" s="257"/>
      <c r="Q347" s="257"/>
      <c r="R347" s="257"/>
      <c r="S347" s="257"/>
      <c r="T347" s="25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9" t="s">
        <v>138</v>
      </c>
      <c r="AU347" s="259" t="s">
        <v>91</v>
      </c>
      <c r="AV347" s="13" t="s">
        <v>91</v>
      </c>
      <c r="AW347" s="13" t="s">
        <v>36</v>
      </c>
      <c r="AX347" s="13" t="s">
        <v>82</v>
      </c>
      <c r="AY347" s="259" t="s">
        <v>130</v>
      </c>
    </row>
    <row r="348" s="13" customFormat="1">
      <c r="A348" s="13"/>
      <c r="B348" s="248"/>
      <c r="C348" s="249"/>
      <c r="D348" s="250" t="s">
        <v>138</v>
      </c>
      <c r="E348" s="251" t="s">
        <v>1</v>
      </c>
      <c r="F348" s="252" t="s">
        <v>435</v>
      </c>
      <c r="G348" s="249"/>
      <c r="H348" s="253">
        <v>1856</v>
      </c>
      <c r="I348" s="254"/>
      <c r="J348" s="249"/>
      <c r="K348" s="249"/>
      <c r="L348" s="255"/>
      <c r="M348" s="256"/>
      <c r="N348" s="257"/>
      <c r="O348" s="257"/>
      <c r="P348" s="257"/>
      <c r="Q348" s="257"/>
      <c r="R348" s="257"/>
      <c r="S348" s="257"/>
      <c r="T348" s="25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9" t="s">
        <v>138</v>
      </c>
      <c r="AU348" s="259" t="s">
        <v>91</v>
      </c>
      <c r="AV348" s="13" t="s">
        <v>91</v>
      </c>
      <c r="AW348" s="13" t="s">
        <v>36</v>
      </c>
      <c r="AX348" s="13" t="s">
        <v>82</v>
      </c>
      <c r="AY348" s="259" t="s">
        <v>130</v>
      </c>
    </row>
    <row r="349" s="13" customFormat="1">
      <c r="A349" s="13"/>
      <c r="B349" s="248"/>
      <c r="C349" s="249"/>
      <c r="D349" s="250" t="s">
        <v>138</v>
      </c>
      <c r="E349" s="251" t="s">
        <v>1</v>
      </c>
      <c r="F349" s="252" t="s">
        <v>151</v>
      </c>
      <c r="G349" s="249"/>
      <c r="H349" s="253">
        <v>1716</v>
      </c>
      <c r="I349" s="254"/>
      <c r="J349" s="249"/>
      <c r="K349" s="249"/>
      <c r="L349" s="255"/>
      <c r="M349" s="256"/>
      <c r="N349" s="257"/>
      <c r="O349" s="257"/>
      <c r="P349" s="257"/>
      <c r="Q349" s="257"/>
      <c r="R349" s="257"/>
      <c r="S349" s="257"/>
      <c r="T349" s="25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9" t="s">
        <v>138</v>
      </c>
      <c r="AU349" s="259" t="s">
        <v>91</v>
      </c>
      <c r="AV349" s="13" t="s">
        <v>91</v>
      </c>
      <c r="AW349" s="13" t="s">
        <v>36</v>
      </c>
      <c r="AX349" s="13" t="s">
        <v>82</v>
      </c>
      <c r="AY349" s="259" t="s">
        <v>130</v>
      </c>
    </row>
    <row r="350" s="14" customFormat="1">
      <c r="A350" s="14"/>
      <c r="B350" s="260"/>
      <c r="C350" s="261"/>
      <c r="D350" s="250" t="s">
        <v>138</v>
      </c>
      <c r="E350" s="262" t="s">
        <v>1</v>
      </c>
      <c r="F350" s="263" t="s">
        <v>140</v>
      </c>
      <c r="G350" s="261"/>
      <c r="H350" s="264">
        <v>4607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0" t="s">
        <v>138</v>
      </c>
      <c r="AU350" s="270" t="s">
        <v>91</v>
      </c>
      <c r="AV350" s="14" t="s">
        <v>137</v>
      </c>
      <c r="AW350" s="14" t="s">
        <v>36</v>
      </c>
      <c r="AX350" s="14" t="s">
        <v>14</v>
      </c>
      <c r="AY350" s="270" t="s">
        <v>130</v>
      </c>
    </row>
    <row r="351" s="2" customFormat="1" ht="55.5" customHeight="1">
      <c r="A351" s="38"/>
      <c r="B351" s="39"/>
      <c r="C351" s="235" t="s">
        <v>436</v>
      </c>
      <c r="D351" s="235" t="s">
        <v>132</v>
      </c>
      <c r="E351" s="236" t="s">
        <v>437</v>
      </c>
      <c r="F351" s="237" t="s">
        <v>438</v>
      </c>
      <c r="G351" s="238" t="s">
        <v>266</v>
      </c>
      <c r="H351" s="239">
        <v>4607</v>
      </c>
      <c r="I351" s="240"/>
      <c r="J351" s="241">
        <f>ROUND(I351*H351,2)</f>
        <v>0</v>
      </c>
      <c r="K351" s="237" t="s">
        <v>136</v>
      </c>
      <c r="L351" s="44"/>
      <c r="M351" s="242" t="s">
        <v>1</v>
      </c>
      <c r="N351" s="243" t="s">
        <v>47</v>
      </c>
      <c r="O351" s="91"/>
      <c r="P351" s="244">
        <f>O351*H351</f>
        <v>0</v>
      </c>
      <c r="Q351" s="244">
        <v>0</v>
      </c>
      <c r="R351" s="244">
        <f>Q351*H351</f>
        <v>0</v>
      </c>
      <c r="S351" s="244">
        <v>0</v>
      </c>
      <c r="T351" s="245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6" t="s">
        <v>137</v>
      </c>
      <c r="AT351" s="246" t="s">
        <v>132</v>
      </c>
      <c r="AU351" s="246" t="s">
        <v>91</v>
      </c>
      <c r="AY351" s="17" t="s">
        <v>130</v>
      </c>
      <c r="BE351" s="247">
        <f>IF(N351="základní",J351,0)</f>
        <v>0</v>
      </c>
      <c r="BF351" s="247">
        <f>IF(N351="snížená",J351,0)</f>
        <v>0</v>
      </c>
      <c r="BG351" s="247">
        <f>IF(N351="zákl. přenesená",J351,0)</f>
        <v>0</v>
      </c>
      <c r="BH351" s="247">
        <f>IF(N351="sníž. přenesená",J351,0)</f>
        <v>0</v>
      </c>
      <c r="BI351" s="247">
        <f>IF(N351="nulová",J351,0)</f>
        <v>0</v>
      </c>
      <c r="BJ351" s="17" t="s">
        <v>14</v>
      </c>
      <c r="BK351" s="247">
        <f>ROUND(I351*H351,2)</f>
        <v>0</v>
      </c>
      <c r="BL351" s="17" t="s">
        <v>137</v>
      </c>
      <c r="BM351" s="246" t="s">
        <v>439</v>
      </c>
    </row>
    <row r="352" s="13" customFormat="1">
      <c r="A352" s="13"/>
      <c r="B352" s="248"/>
      <c r="C352" s="249"/>
      <c r="D352" s="250" t="s">
        <v>138</v>
      </c>
      <c r="E352" s="251" t="s">
        <v>1</v>
      </c>
      <c r="F352" s="252" t="s">
        <v>434</v>
      </c>
      <c r="G352" s="249"/>
      <c r="H352" s="253">
        <v>1035</v>
      </c>
      <c r="I352" s="254"/>
      <c r="J352" s="249"/>
      <c r="K352" s="249"/>
      <c r="L352" s="255"/>
      <c r="M352" s="256"/>
      <c r="N352" s="257"/>
      <c r="O352" s="257"/>
      <c r="P352" s="257"/>
      <c r="Q352" s="257"/>
      <c r="R352" s="257"/>
      <c r="S352" s="257"/>
      <c r="T352" s="25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9" t="s">
        <v>138</v>
      </c>
      <c r="AU352" s="259" t="s">
        <v>91</v>
      </c>
      <c r="AV352" s="13" t="s">
        <v>91</v>
      </c>
      <c r="AW352" s="13" t="s">
        <v>36</v>
      </c>
      <c r="AX352" s="13" t="s">
        <v>82</v>
      </c>
      <c r="AY352" s="259" t="s">
        <v>130</v>
      </c>
    </row>
    <row r="353" s="13" customFormat="1">
      <c r="A353" s="13"/>
      <c r="B353" s="248"/>
      <c r="C353" s="249"/>
      <c r="D353" s="250" t="s">
        <v>138</v>
      </c>
      <c r="E353" s="251" t="s">
        <v>1</v>
      </c>
      <c r="F353" s="252" t="s">
        <v>435</v>
      </c>
      <c r="G353" s="249"/>
      <c r="H353" s="253">
        <v>1856</v>
      </c>
      <c r="I353" s="254"/>
      <c r="J353" s="249"/>
      <c r="K353" s="249"/>
      <c r="L353" s="255"/>
      <c r="M353" s="256"/>
      <c r="N353" s="257"/>
      <c r="O353" s="257"/>
      <c r="P353" s="257"/>
      <c r="Q353" s="257"/>
      <c r="R353" s="257"/>
      <c r="S353" s="257"/>
      <c r="T353" s="25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9" t="s">
        <v>138</v>
      </c>
      <c r="AU353" s="259" t="s">
        <v>91</v>
      </c>
      <c r="AV353" s="13" t="s">
        <v>91</v>
      </c>
      <c r="AW353" s="13" t="s">
        <v>36</v>
      </c>
      <c r="AX353" s="13" t="s">
        <v>82</v>
      </c>
      <c r="AY353" s="259" t="s">
        <v>130</v>
      </c>
    </row>
    <row r="354" s="13" customFormat="1">
      <c r="A354" s="13"/>
      <c r="B354" s="248"/>
      <c r="C354" s="249"/>
      <c r="D354" s="250" t="s">
        <v>138</v>
      </c>
      <c r="E354" s="251" t="s">
        <v>1</v>
      </c>
      <c r="F354" s="252" t="s">
        <v>151</v>
      </c>
      <c r="G354" s="249"/>
      <c r="H354" s="253">
        <v>1716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9" t="s">
        <v>138</v>
      </c>
      <c r="AU354" s="259" t="s">
        <v>91</v>
      </c>
      <c r="AV354" s="13" t="s">
        <v>91</v>
      </c>
      <c r="AW354" s="13" t="s">
        <v>36</v>
      </c>
      <c r="AX354" s="13" t="s">
        <v>82</v>
      </c>
      <c r="AY354" s="259" t="s">
        <v>130</v>
      </c>
    </row>
    <row r="355" s="14" customFormat="1">
      <c r="A355" s="14"/>
      <c r="B355" s="260"/>
      <c r="C355" s="261"/>
      <c r="D355" s="250" t="s">
        <v>138</v>
      </c>
      <c r="E355" s="262" t="s">
        <v>1</v>
      </c>
      <c r="F355" s="263" t="s">
        <v>140</v>
      </c>
      <c r="G355" s="261"/>
      <c r="H355" s="264">
        <v>4607</v>
      </c>
      <c r="I355" s="265"/>
      <c r="J355" s="261"/>
      <c r="K355" s="261"/>
      <c r="L355" s="266"/>
      <c r="M355" s="267"/>
      <c r="N355" s="268"/>
      <c r="O355" s="268"/>
      <c r="P355" s="268"/>
      <c r="Q355" s="268"/>
      <c r="R355" s="268"/>
      <c r="S355" s="268"/>
      <c r="T355" s="26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0" t="s">
        <v>138</v>
      </c>
      <c r="AU355" s="270" t="s">
        <v>91</v>
      </c>
      <c r="AV355" s="14" t="s">
        <v>137</v>
      </c>
      <c r="AW355" s="14" t="s">
        <v>36</v>
      </c>
      <c r="AX355" s="14" t="s">
        <v>14</v>
      </c>
      <c r="AY355" s="270" t="s">
        <v>130</v>
      </c>
    </row>
    <row r="356" s="2" customFormat="1" ht="21.75" customHeight="1">
      <c r="A356" s="38"/>
      <c r="B356" s="39"/>
      <c r="C356" s="235" t="s">
        <v>278</v>
      </c>
      <c r="D356" s="235" t="s">
        <v>132</v>
      </c>
      <c r="E356" s="236" t="s">
        <v>440</v>
      </c>
      <c r="F356" s="237" t="s">
        <v>441</v>
      </c>
      <c r="G356" s="238" t="s">
        <v>266</v>
      </c>
      <c r="H356" s="239">
        <v>2891</v>
      </c>
      <c r="I356" s="240"/>
      <c r="J356" s="241">
        <f>ROUND(I356*H356,2)</f>
        <v>0</v>
      </c>
      <c r="K356" s="237" t="s">
        <v>136</v>
      </c>
      <c r="L356" s="44"/>
      <c r="M356" s="242" t="s">
        <v>1</v>
      </c>
      <c r="N356" s="243" t="s">
        <v>47</v>
      </c>
      <c r="O356" s="91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6" t="s">
        <v>137</v>
      </c>
      <c r="AT356" s="246" t="s">
        <v>132</v>
      </c>
      <c r="AU356" s="246" t="s">
        <v>91</v>
      </c>
      <c r="AY356" s="17" t="s">
        <v>130</v>
      </c>
      <c r="BE356" s="247">
        <f>IF(N356="základní",J356,0)</f>
        <v>0</v>
      </c>
      <c r="BF356" s="247">
        <f>IF(N356="snížená",J356,0)</f>
        <v>0</v>
      </c>
      <c r="BG356" s="247">
        <f>IF(N356="zákl. přenesená",J356,0)</f>
        <v>0</v>
      </c>
      <c r="BH356" s="247">
        <f>IF(N356="sníž. přenesená",J356,0)</f>
        <v>0</v>
      </c>
      <c r="BI356" s="247">
        <f>IF(N356="nulová",J356,0)</f>
        <v>0</v>
      </c>
      <c r="BJ356" s="17" t="s">
        <v>14</v>
      </c>
      <c r="BK356" s="247">
        <f>ROUND(I356*H356,2)</f>
        <v>0</v>
      </c>
      <c r="BL356" s="17" t="s">
        <v>137</v>
      </c>
      <c r="BM356" s="246" t="s">
        <v>442</v>
      </c>
    </row>
    <row r="357" s="13" customFormat="1">
      <c r="A357" s="13"/>
      <c r="B357" s="248"/>
      <c r="C357" s="249"/>
      <c r="D357" s="250" t="s">
        <v>138</v>
      </c>
      <c r="E357" s="251" t="s">
        <v>1</v>
      </c>
      <c r="F357" s="252" t="s">
        <v>434</v>
      </c>
      <c r="G357" s="249"/>
      <c r="H357" s="253">
        <v>1035</v>
      </c>
      <c r="I357" s="254"/>
      <c r="J357" s="249"/>
      <c r="K357" s="249"/>
      <c r="L357" s="255"/>
      <c r="M357" s="256"/>
      <c r="N357" s="257"/>
      <c r="O357" s="257"/>
      <c r="P357" s="257"/>
      <c r="Q357" s="257"/>
      <c r="R357" s="257"/>
      <c r="S357" s="257"/>
      <c r="T357" s="25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9" t="s">
        <v>138</v>
      </c>
      <c r="AU357" s="259" t="s">
        <v>91</v>
      </c>
      <c r="AV357" s="13" t="s">
        <v>91</v>
      </c>
      <c r="AW357" s="13" t="s">
        <v>36</v>
      </c>
      <c r="AX357" s="13" t="s">
        <v>82</v>
      </c>
      <c r="AY357" s="259" t="s">
        <v>130</v>
      </c>
    </row>
    <row r="358" s="13" customFormat="1">
      <c r="A358" s="13"/>
      <c r="B358" s="248"/>
      <c r="C358" s="249"/>
      <c r="D358" s="250" t="s">
        <v>138</v>
      </c>
      <c r="E358" s="251" t="s">
        <v>1</v>
      </c>
      <c r="F358" s="252" t="s">
        <v>435</v>
      </c>
      <c r="G358" s="249"/>
      <c r="H358" s="253">
        <v>1856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9" t="s">
        <v>138</v>
      </c>
      <c r="AU358" s="259" t="s">
        <v>91</v>
      </c>
      <c r="AV358" s="13" t="s">
        <v>91</v>
      </c>
      <c r="AW358" s="13" t="s">
        <v>36</v>
      </c>
      <c r="AX358" s="13" t="s">
        <v>82</v>
      </c>
      <c r="AY358" s="259" t="s">
        <v>130</v>
      </c>
    </row>
    <row r="359" s="14" customFormat="1">
      <c r="A359" s="14"/>
      <c r="B359" s="260"/>
      <c r="C359" s="261"/>
      <c r="D359" s="250" t="s">
        <v>138</v>
      </c>
      <c r="E359" s="262" t="s">
        <v>1</v>
      </c>
      <c r="F359" s="263" t="s">
        <v>140</v>
      </c>
      <c r="G359" s="261"/>
      <c r="H359" s="264">
        <v>2891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0" t="s">
        <v>138</v>
      </c>
      <c r="AU359" s="270" t="s">
        <v>91</v>
      </c>
      <c r="AV359" s="14" t="s">
        <v>137</v>
      </c>
      <c r="AW359" s="14" t="s">
        <v>36</v>
      </c>
      <c r="AX359" s="14" t="s">
        <v>14</v>
      </c>
      <c r="AY359" s="270" t="s">
        <v>130</v>
      </c>
    </row>
    <row r="360" s="2" customFormat="1" ht="21.75" customHeight="1">
      <c r="A360" s="38"/>
      <c r="B360" s="39"/>
      <c r="C360" s="235" t="s">
        <v>443</v>
      </c>
      <c r="D360" s="235" t="s">
        <v>132</v>
      </c>
      <c r="E360" s="236" t="s">
        <v>444</v>
      </c>
      <c r="F360" s="237" t="s">
        <v>445</v>
      </c>
      <c r="G360" s="238" t="s">
        <v>135</v>
      </c>
      <c r="H360" s="239">
        <v>6861</v>
      </c>
      <c r="I360" s="240"/>
      <c r="J360" s="241">
        <f>ROUND(I360*H360,2)</f>
        <v>0</v>
      </c>
      <c r="K360" s="237" t="s">
        <v>136</v>
      </c>
      <c r="L360" s="44"/>
      <c r="M360" s="242" t="s">
        <v>1</v>
      </c>
      <c r="N360" s="243" t="s">
        <v>47</v>
      </c>
      <c r="O360" s="91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6" t="s">
        <v>137</v>
      </c>
      <c r="AT360" s="246" t="s">
        <v>132</v>
      </c>
      <c r="AU360" s="246" t="s">
        <v>91</v>
      </c>
      <c r="AY360" s="17" t="s">
        <v>130</v>
      </c>
      <c r="BE360" s="247">
        <f>IF(N360="základní",J360,0)</f>
        <v>0</v>
      </c>
      <c r="BF360" s="247">
        <f>IF(N360="snížená",J360,0)</f>
        <v>0</v>
      </c>
      <c r="BG360" s="247">
        <f>IF(N360="zákl. přenesená",J360,0)</f>
        <v>0</v>
      </c>
      <c r="BH360" s="247">
        <f>IF(N360="sníž. přenesená",J360,0)</f>
        <v>0</v>
      </c>
      <c r="BI360" s="247">
        <f>IF(N360="nulová",J360,0)</f>
        <v>0</v>
      </c>
      <c r="BJ360" s="17" t="s">
        <v>14</v>
      </c>
      <c r="BK360" s="247">
        <f>ROUND(I360*H360,2)</f>
        <v>0</v>
      </c>
      <c r="BL360" s="17" t="s">
        <v>137</v>
      </c>
      <c r="BM360" s="246" t="s">
        <v>446</v>
      </c>
    </row>
    <row r="361" s="2" customFormat="1" ht="16.5" customHeight="1">
      <c r="A361" s="38"/>
      <c r="B361" s="39"/>
      <c r="C361" s="235" t="s">
        <v>282</v>
      </c>
      <c r="D361" s="235" t="s">
        <v>132</v>
      </c>
      <c r="E361" s="236" t="s">
        <v>447</v>
      </c>
      <c r="F361" s="237" t="s">
        <v>448</v>
      </c>
      <c r="G361" s="238" t="s">
        <v>135</v>
      </c>
      <c r="H361" s="239">
        <v>16</v>
      </c>
      <c r="I361" s="240"/>
      <c r="J361" s="241">
        <f>ROUND(I361*H361,2)</f>
        <v>0</v>
      </c>
      <c r="K361" s="237" t="s">
        <v>1</v>
      </c>
      <c r="L361" s="44"/>
      <c r="M361" s="242" t="s">
        <v>1</v>
      </c>
      <c r="N361" s="243" t="s">
        <v>47</v>
      </c>
      <c r="O361" s="91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6" t="s">
        <v>137</v>
      </c>
      <c r="AT361" s="246" t="s">
        <v>132</v>
      </c>
      <c r="AU361" s="246" t="s">
        <v>91</v>
      </c>
      <c r="AY361" s="17" t="s">
        <v>130</v>
      </c>
      <c r="BE361" s="247">
        <f>IF(N361="základní",J361,0)</f>
        <v>0</v>
      </c>
      <c r="BF361" s="247">
        <f>IF(N361="snížená",J361,0)</f>
        <v>0</v>
      </c>
      <c r="BG361" s="247">
        <f>IF(N361="zákl. přenesená",J361,0)</f>
        <v>0</v>
      </c>
      <c r="BH361" s="247">
        <f>IF(N361="sníž. přenesená",J361,0)</f>
        <v>0</v>
      </c>
      <c r="BI361" s="247">
        <f>IF(N361="nulová",J361,0)</f>
        <v>0</v>
      </c>
      <c r="BJ361" s="17" t="s">
        <v>14</v>
      </c>
      <c r="BK361" s="247">
        <f>ROUND(I361*H361,2)</f>
        <v>0</v>
      </c>
      <c r="BL361" s="17" t="s">
        <v>137</v>
      </c>
      <c r="BM361" s="246" t="s">
        <v>449</v>
      </c>
    </row>
    <row r="362" s="2" customFormat="1" ht="21.75" customHeight="1">
      <c r="A362" s="38"/>
      <c r="B362" s="39"/>
      <c r="C362" s="235" t="s">
        <v>450</v>
      </c>
      <c r="D362" s="235" t="s">
        <v>132</v>
      </c>
      <c r="E362" s="236" t="s">
        <v>451</v>
      </c>
      <c r="F362" s="237" t="s">
        <v>452</v>
      </c>
      <c r="G362" s="238" t="s">
        <v>266</v>
      </c>
      <c r="H362" s="239">
        <v>331</v>
      </c>
      <c r="I362" s="240"/>
      <c r="J362" s="241">
        <f>ROUND(I362*H362,2)</f>
        <v>0</v>
      </c>
      <c r="K362" s="237" t="s">
        <v>136</v>
      </c>
      <c r="L362" s="44"/>
      <c r="M362" s="242" t="s">
        <v>1</v>
      </c>
      <c r="N362" s="243" t="s">
        <v>47</v>
      </c>
      <c r="O362" s="91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6" t="s">
        <v>137</v>
      </c>
      <c r="AT362" s="246" t="s">
        <v>132</v>
      </c>
      <c r="AU362" s="246" t="s">
        <v>91</v>
      </c>
      <c r="AY362" s="17" t="s">
        <v>130</v>
      </c>
      <c r="BE362" s="247">
        <f>IF(N362="základní",J362,0)</f>
        <v>0</v>
      </c>
      <c r="BF362" s="247">
        <f>IF(N362="snížená",J362,0)</f>
        <v>0</v>
      </c>
      <c r="BG362" s="247">
        <f>IF(N362="zákl. přenesená",J362,0)</f>
        <v>0</v>
      </c>
      <c r="BH362" s="247">
        <f>IF(N362="sníž. přenesená",J362,0)</f>
        <v>0</v>
      </c>
      <c r="BI362" s="247">
        <f>IF(N362="nulová",J362,0)</f>
        <v>0</v>
      </c>
      <c r="BJ362" s="17" t="s">
        <v>14</v>
      </c>
      <c r="BK362" s="247">
        <f>ROUND(I362*H362,2)</f>
        <v>0</v>
      </c>
      <c r="BL362" s="17" t="s">
        <v>137</v>
      </c>
      <c r="BM362" s="246" t="s">
        <v>453</v>
      </c>
    </row>
    <row r="363" s="13" customFormat="1">
      <c r="A363" s="13"/>
      <c r="B363" s="248"/>
      <c r="C363" s="249"/>
      <c r="D363" s="250" t="s">
        <v>138</v>
      </c>
      <c r="E363" s="251" t="s">
        <v>1</v>
      </c>
      <c r="F363" s="252" t="s">
        <v>355</v>
      </c>
      <c r="G363" s="249"/>
      <c r="H363" s="253">
        <v>77</v>
      </c>
      <c r="I363" s="254"/>
      <c r="J363" s="249"/>
      <c r="K363" s="249"/>
      <c r="L363" s="255"/>
      <c r="M363" s="256"/>
      <c r="N363" s="257"/>
      <c r="O363" s="257"/>
      <c r="P363" s="257"/>
      <c r="Q363" s="257"/>
      <c r="R363" s="257"/>
      <c r="S363" s="257"/>
      <c r="T363" s="25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9" t="s">
        <v>138</v>
      </c>
      <c r="AU363" s="259" t="s">
        <v>91</v>
      </c>
      <c r="AV363" s="13" t="s">
        <v>91</v>
      </c>
      <c r="AW363" s="13" t="s">
        <v>36</v>
      </c>
      <c r="AX363" s="13" t="s">
        <v>82</v>
      </c>
      <c r="AY363" s="259" t="s">
        <v>130</v>
      </c>
    </row>
    <row r="364" s="13" customFormat="1">
      <c r="A364" s="13"/>
      <c r="B364" s="248"/>
      <c r="C364" s="249"/>
      <c r="D364" s="250" t="s">
        <v>138</v>
      </c>
      <c r="E364" s="251" t="s">
        <v>1</v>
      </c>
      <c r="F364" s="252" t="s">
        <v>357</v>
      </c>
      <c r="G364" s="249"/>
      <c r="H364" s="253">
        <v>140</v>
      </c>
      <c r="I364" s="254"/>
      <c r="J364" s="249"/>
      <c r="K364" s="249"/>
      <c r="L364" s="255"/>
      <c r="M364" s="256"/>
      <c r="N364" s="257"/>
      <c r="O364" s="257"/>
      <c r="P364" s="257"/>
      <c r="Q364" s="257"/>
      <c r="R364" s="257"/>
      <c r="S364" s="257"/>
      <c r="T364" s="25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9" t="s">
        <v>138</v>
      </c>
      <c r="AU364" s="259" t="s">
        <v>91</v>
      </c>
      <c r="AV364" s="13" t="s">
        <v>91</v>
      </c>
      <c r="AW364" s="13" t="s">
        <v>36</v>
      </c>
      <c r="AX364" s="13" t="s">
        <v>82</v>
      </c>
      <c r="AY364" s="259" t="s">
        <v>130</v>
      </c>
    </row>
    <row r="365" s="13" customFormat="1">
      <c r="A365" s="13"/>
      <c r="B365" s="248"/>
      <c r="C365" s="249"/>
      <c r="D365" s="250" t="s">
        <v>138</v>
      </c>
      <c r="E365" s="251" t="s">
        <v>1</v>
      </c>
      <c r="F365" s="252" t="s">
        <v>358</v>
      </c>
      <c r="G365" s="249"/>
      <c r="H365" s="253">
        <v>114</v>
      </c>
      <c r="I365" s="254"/>
      <c r="J365" s="249"/>
      <c r="K365" s="249"/>
      <c r="L365" s="255"/>
      <c r="M365" s="256"/>
      <c r="N365" s="257"/>
      <c r="O365" s="257"/>
      <c r="P365" s="257"/>
      <c r="Q365" s="257"/>
      <c r="R365" s="257"/>
      <c r="S365" s="257"/>
      <c r="T365" s="25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9" t="s">
        <v>138</v>
      </c>
      <c r="AU365" s="259" t="s">
        <v>91</v>
      </c>
      <c r="AV365" s="13" t="s">
        <v>91</v>
      </c>
      <c r="AW365" s="13" t="s">
        <v>36</v>
      </c>
      <c r="AX365" s="13" t="s">
        <v>82</v>
      </c>
      <c r="AY365" s="259" t="s">
        <v>130</v>
      </c>
    </row>
    <row r="366" s="14" customFormat="1">
      <c r="A366" s="14"/>
      <c r="B366" s="260"/>
      <c r="C366" s="261"/>
      <c r="D366" s="250" t="s">
        <v>138</v>
      </c>
      <c r="E366" s="262" t="s">
        <v>1</v>
      </c>
      <c r="F366" s="263" t="s">
        <v>140</v>
      </c>
      <c r="G366" s="261"/>
      <c r="H366" s="264">
        <v>331</v>
      </c>
      <c r="I366" s="265"/>
      <c r="J366" s="261"/>
      <c r="K366" s="261"/>
      <c r="L366" s="266"/>
      <c r="M366" s="267"/>
      <c r="N366" s="268"/>
      <c r="O366" s="268"/>
      <c r="P366" s="268"/>
      <c r="Q366" s="268"/>
      <c r="R366" s="268"/>
      <c r="S366" s="268"/>
      <c r="T366" s="26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0" t="s">
        <v>138</v>
      </c>
      <c r="AU366" s="270" t="s">
        <v>91</v>
      </c>
      <c r="AV366" s="14" t="s">
        <v>137</v>
      </c>
      <c r="AW366" s="14" t="s">
        <v>36</v>
      </c>
      <c r="AX366" s="14" t="s">
        <v>14</v>
      </c>
      <c r="AY366" s="270" t="s">
        <v>130</v>
      </c>
    </row>
    <row r="367" s="2" customFormat="1" ht="21.75" customHeight="1">
      <c r="A367" s="38"/>
      <c r="B367" s="39"/>
      <c r="C367" s="235" t="s">
        <v>285</v>
      </c>
      <c r="D367" s="235" t="s">
        <v>132</v>
      </c>
      <c r="E367" s="236" t="s">
        <v>454</v>
      </c>
      <c r="F367" s="237" t="s">
        <v>455</v>
      </c>
      <c r="G367" s="238" t="s">
        <v>266</v>
      </c>
      <c r="H367" s="239">
        <v>225</v>
      </c>
      <c r="I367" s="240"/>
      <c r="J367" s="241">
        <f>ROUND(I367*H367,2)</f>
        <v>0</v>
      </c>
      <c r="K367" s="237" t="s">
        <v>136</v>
      </c>
      <c r="L367" s="44"/>
      <c r="M367" s="242" t="s">
        <v>1</v>
      </c>
      <c r="N367" s="243" t="s">
        <v>47</v>
      </c>
      <c r="O367" s="91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6" t="s">
        <v>137</v>
      </c>
      <c r="AT367" s="246" t="s">
        <v>132</v>
      </c>
      <c r="AU367" s="246" t="s">
        <v>91</v>
      </c>
      <c r="AY367" s="17" t="s">
        <v>130</v>
      </c>
      <c r="BE367" s="247">
        <f>IF(N367="základní",J367,0)</f>
        <v>0</v>
      </c>
      <c r="BF367" s="247">
        <f>IF(N367="snížená",J367,0)</f>
        <v>0</v>
      </c>
      <c r="BG367" s="247">
        <f>IF(N367="zákl. přenesená",J367,0)</f>
        <v>0</v>
      </c>
      <c r="BH367" s="247">
        <f>IF(N367="sníž. přenesená",J367,0)</f>
        <v>0</v>
      </c>
      <c r="BI367" s="247">
        <f>IF(N367="nulová",J367,0)</f>
        <v>0</v>
      </c>
      <c r="BJ367" s="17" t="s">
        <v>14</v>
      </c>
      <c r="BK367" s="247">
        <f>ROUND(I367*H367,2)</f>
        <v>0</v>
      </c>
      <c r="BL367" s="17" t="s">
        <v>137</v>
      </c>
      <c r="BM367" s="246" t="s">
        <v>456</v>
      </c>
    </row>
    <row r="368" s="13" customFormat="1">
      <c r="A368" s="13"/>
      <c r="B368" s="248"/>
      <c r="C368" s="249"/>
      <c r="D368" s="250" t="s">
        <v>138</v>
      </c>
      <c r="E368" s="251" t="s">
        <v>1</v>
      </c>
      <c r="F368" s="252" t="s">
        <v>367</v>
      </c>
      <c r="G368" s="249"/>
      <c r="H368" s="253">
        <v>143</v>
      </c>
      <c r="I368" s="254"/>
      <c r="J368" s="249"/>
      <c r="K368" s="249"/>
      <c r="L368" s="255"/>
      <c r="M368" s="256"/>
      <c r="N368" s="257"/>
      <c r="O368" s="257"/>
      <c r="P368" s="257"/>
      <c r="Q368" s="257"/>
      <c r="R368" s="257"/>
      <c r="S368" s="257"/>
      <c r="T368" s="25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9" t="s">
        <v>138</v>
      </c>
      <c r="AU368" s="259" t="s">
        <v>91</v>
      </c>
      <c r="AV368" s="13" t="s">
        <v>91</v>
      </c>
      <c r="AW368" s="13" t="s">
        <v>36</v>
      </c>
      <c r="AX368" s="13" t="s">
        <v>82</v>
      </c>
      <c r="AY368" s="259" t="s">
        <v>130</v>
      </c>
    </row>
    <row r="369" s="13" customFormat="1">
      <c r="A369" s="13"/>
      <c r="B369" s="248"/>
      <c r="C369" s="249"/>
      <c r="D369" s="250" t="s">
        <v>138</v>
      </c>
      <c r="E369" s="251" t="s">
        <v>1</v>
      </c>
      <c r="F369" s="252" t="s">
        <v>374</v>
      </c>
      <c r="G369" s="249"/>
      <c r="H369" s="253">
        <v>82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9" t="s">
        <v>138</v>
      </c>
      <c r="AU369" s="259" t="s">
        <v>91</v>
      </c>
      <c r="AV369" s="13" t="s">
        <v>91</v>
      </c>
      <c r="AW369" s="13" t="s">
        <v>36</v>
      </c>
      <c r="AX369" s="13" t="s">
        <v>82</v>
      </c>
      <c r="AY369" s="259" t="s">
        <v>130</v>
      </c>
    </row>
    <row r="370" s="14" customFormat="1">
      <c r="A370" s="14"/>
      <c r="B370" s="260"/>
      <c r="C370" s="261"/>
      <c r="D370" s="250" t="s">
        <v>138</v>
      </c>
      <c r="E370" s="262" t="s">
        <v>1</v>
      </c>
      <c r="F370" s="263" t="s">
        <v>140</v>
      </c>
      <c r="G370" s="261"/>
      <c r="H370" s="264">
        <v>225</v>
      </c>
      <c r="I370" s="265"/>
      <c r="J370" s="261"/>
      <c r="K370" s="261"/>
      <c r="L370" s="266"/>
      <c r="M370" s="267"/>
      <c r="N370" s="268"/>
      <c r="O370" s="268"/>
      <c r="P370" s="268"/>
      <c r="Q370" s="268"/>
      <c r="R370" s="268"/>
      <c r="S370" s="268"/>
      <c r="T370" s="26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0" t="s">
        <v>138</v>
      </c>
      <c r="AU370" s="270" t="s">
        <v>91</v>
      </c>
      <c r="AV370" s="14" t="s">
        <v>137</v>
      </c>
      <c r="AW370" s="14" t="s">
        <v>36</v>
      </c>
      <c r="AX370" s="14" t="s">
        <v>14</v>
      </c>
      <c r="AY370" s="270" t="s">
        <v>130</v>
      </c>
    </row>
    <row r="371" s="2" customFormat="1" ht="21.75" customHeight="1">
      <c r="A371" s="38"/>
      <c r="B371" s="39"/>
      <c r="C371" s="235" t="s">
        <v>457</v>
      </c>
      <c r="D371" s="235" t="s">
        <v>132</v>
      </c>
      <c r="E371" s="236" t="s">
        <v>458</v>
      </c>
      <c r="F371" s="237" t="s">
        <v>459</v>
      </c>
      <c r="G371" s="238" t="s">
        <v>135</v>
      </c>
      <c r="H371" s="239">
        <v>212.5</v>
      </c>
      <c r="I371" s="240"/>
      <c r="J371" s="241">
        <f>ROUND(I371*H371,2)</f>
        <v>0</v>
      </c>
      <c r="K371" s="237" t="s">
        <v>136</v>
      </c>
      <c r="L371" s="44"/>
      <c r="M371" s="242" t="s">
        <v>1</v>
      </c>
      <c r="N371" s="243" t="s">
        <v>47</v>
      </c>
      <c r="O371" s="91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6" t="s">
        <v>137</v>
      </c>
      <c r="AT371" s="246" t="s">
        <v>132</v>
      </c>
      <c r="AU371" s="246" t="s">
        <v>91</v>
      </c>
      <c r="AY371" s="17" t="s">
        <v>130</v>
      </c>
      <c r="BE371" s="247">
        <f>IF(N371="základní",J371,0)</f>
        <v>0</v>
      </c>
      <c r="BF371" s="247">
        <f>IF(N371="snížená",J371,0)</f>
        <v>0</v>
      </c>
      <c r="BG371" s="247">
        <f>IF(N371="zákl. přenesená",J371,0)</f>
        <v>0</v>
      </c>
      <c r="BH371" s="247">
        <f>IF(N371="sníž. přenesená",J371,0)</f>
        <v>0</v>
      </c>
      <c r="BI371" s="247">
        <f>IF(N371="nulová",J371,0)</f>
        <v>0</v>
      </c>
      <c r="BJ371" s="17" t="s">
        <v>14</v>
      </c>
      <c r="BK371" s="247">
        <f>ROUND(I371*H371,2)</f>
        <v>0</v>
      </c>
      <c r="BL371" s="17" t="s">
        <v>137</v>
      </c>
      <c r="BM371" s="246" t="s">
        <v>460</v>
      </c>
    </row>
    <row r="372" s="13" customFormat="1">
      <c r="A372" s="13"/>
      <c r="B372" s="248"/>
      <c r="C372" s="249"/>
      <c r="D372" s="250" t="s">
        <v>138</v>
      </c>
      <c r="E372" s="251" t="s">
        <v>1</v>
      </c>
      <c r="F372" s="252" t="s">
        <v>380</v>
      </c>
      <c r="G372" s="249"/>
      <c r="H372" s="253">
        <v>132</v>
      </c>
      <c r="I372" s="254"/>
      <c r="J372" s="249"/>
      <c r="K372" s="249"/>
      <c r="L372" s="255"/>
      <c r="M372" s="256"/>
      <c r="N372" s="257"/>
      <c r="O372" s="257"/>
      <c r="P372" s="257"/>
      <c r="Q372" s="257"/>
      <c r="R372" s="257"/>
      <c r="S372" s="257"/>
      <c r="T372" s="25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9" t="s">
        <v>138</v>
      </c>
      <c r="AU372" s="259" t="s">
        <v>91</v>
      </c>
      <c r="AV372" s="13" t="s">
        <v>91</v>
      </c>
      <c r="AW372" s="13" t="s">
        <v>36</v>
      </c>
      <c r="AX372" s="13" t="s">
        <v>82</v>
      </c>
      <c r="AY372" s="259" t="s">
        <v>130</v>
      </c>
    </row>
    <row r="373" s="13" customFormat="1">
      <c r="A373" s="13"/>
      <c r="B373" s="248"/>
      <c r="C373" s="249"/>
      <c r="D373" s="250" t="s">
        <v>138</v>
      </c>
      <c r="E373" s="251" t="s">
        <v>1</v>
      </c>
      <c r="F373" s="252" t="s">
        <v>384</v>
      </c>
      <c r="G373" s="249"/>
      <c r="H373" s="253">
        <v>76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9" t="s">
        <v>138</v>
      </c>
      <c r="AU373" s="259" t="s">
        <v>91</v>
      </c>
      <c r="AV373" s="13" t="s">
        <v>91</v>
      </c>
      <c r="AW373" s="13" t="s">
        <v>36</v>
      </c>
      <c r="AX373" s="13" t="s">
        <v>82</v>
      </c>
      <c r="AY373" s="259" t="s">
        <v>130</v>
      </c>
    </row>
    <row r="374" s="13" customFormat="1">
      <c r="A374" s="13"/>
      <c r="B374" s="248"/>
      <c r="C374" s="249"/>
      <c r="D374" s="250" t="s">
        <v>138</v>
      </c>
      <c r="E374" s="251" t="s">
        <v>1</v>
      </c>
      <c r="F374" s="252" t="s">
        <v>386</v>
      </c>
      <c r="G374" s="249"/>
      <c r="H374" s="253">
        <v>4.5</v>
      </c>
      <c r="I374" s="254"/>
      <c r="J374" s="249"/>
      <c r="K374" s="249"/>
      <c r="L374" s="255"/>
      <c r="M374" s="256"/>
      <c r="N374" s="257"/>
      <c r="O374" s="257"/>
      <c r="P374" s="257"/>
      <c r="Q374" s="257"/>
      <c r="R374" s="257"/>
      <c r="S374" s="257"/>
      <c r="T374" s="25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9" t="s">
        <v>138</v>
      </c>
      <c r="AU374" s="259" t="s">
        <v>91</v>
      </c>
      <c r="AV374" s="13" t="s">
        <v>91</v>
      </c>
      <c r="AW374" s="13" t="s">
        <v>36</v>
      </c>
      <c r="AX374" s="13" t="s">
        <v>82</v>
      </c>
      <c r="AY374" s="259" t="s">
        <v>130</v>
      </c>
    </row>
    <row r="375" s="14" customFormat="1">
      <c r="A375" s="14"/>
      <c r="B375" s="260"/>
      <c r="C375" s="261"/>
      <c r="D375" s="250" t="s">
        <v>138</v>
      </c>
      <c r="E375" s="262" t="s">
        <v>1</v>
      </c>
      <c r="F375" s="263" t="s">
        <v>140</v>
      </c>
      <c r="G375" s="261"/>
      <c r="H375" s="264">
        <v>212.5</v>
      </c>
      <c r="I375" s="265"/>
      <c r="J375" s="261"/>
      <c r="K375" s="261"/>
      <c r="L375" s="266"/>
      <c r="M375" s="267"/>
      <c r="N375" s="268"/>
      <c r="O375" s="268"/>
      <c r="P375" s="268"/>
      <c r="Q375" s="268"/>
      <c r="R375" s="268"/>
      <c r="S375" s="268"/>
      <c r="T375" s="26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0" t="s">
        <v>138</v>
      </c>
      <c r="AU375" s="270" t="s">
        <v>91</v>
      </c>
      <c r="AV375" s="14" t="s">
        <v>137</v>
      </c>
      <c r="AW375" s="14" t="s">
        <v>36</v>
      </c>
      <c r="AX375" s="14" t="s">
        <v>14</v>
      </c>
      <c r="AY375" s="270" t="s">
        <v>130</v>
      </c>
    </row>
    <row r="376" s="2" customFormat="1" ht="66.75" customHeight="1">
      <c r="A376" s="38"/>
      <c r="B376" s="39"/>
      <c r="C376" s="235" t="s">
        <v>290</v>
      </c>
      <c r="D376" s="235" t="s">
        <v>132</v>
      </c>
      <c r="E376" s="236" t="s">
        <v>461</v>
      </c>
      <c r="F376" s="237" t="s">
        <v>462</v>
      </c>
      <c r="G376" s="238" t="s">
        <v>135</v>
      </c>
      <c r="H376" s="239">
        <v>3</v>
      </c>
      <c r="I376" s="240"/>
      <c r="J376" s="241">
        <f>ROUND(I376*H376,2)</f>
        <v>0</v>
      </c>
      <c r="K376" s="237" t="s">
        <v>136</v>
      </c>
      <c r="L376" s="44"/>
      <c r="M376" s="242" t="s">
        <v>1</v>
      </c>
      <c r="N376" s="243" t="s">
        <v>47</v>
      </c>
      <c r="O376" s="91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6" t="s">
        <v>137</v>
      </c>
      <c r="AT376" s="246" t="s">
        <v>132</v>
      </c>
      <c r="AU376" s="246" t="s">
        <v>91</v>
      </c>
      <c r="AY376" s="17" t="s">
        <v>130</v>
      </c>
      <c r="BE376" s="247">
        <f>IF(N376="základní",J376,0)</f>
        <v>0</v>
      </c>
      <c r="BF376" s="247">
        <f>IF(N376="snížená",J376,0)</f>
        <v>0</v>
      </c>
      <c r="BG376" s="247">
        <f>IF(N376="zákl. přenesená",J376,0)</f>
        <v>0</v>
      </c>
      <c r="BH376" s="247">
        <f>IF(N376="sníž. přenesená",J376,0)</f>
        <v>0</v>
      </c>
      <c r="BI376" s="247">
        <f>IF(N376="nulová",J376,0)</f>
        <v>0</v>
      </c>
      <c r="BJ376" s="17" t="s">
        <v>14</v>
      </c>
      <c r="BK376" s="247">
        <f>ROUND(I376*H376,2)</f>
        <v>0</v>
      </c>
      <c r="BL376" s="17" t="s">
        <v>137</v>
      </c>
      <c r="BM376" s="246" t="s">
        <v>463</v>
      </c>
    </row>
    <row r="377" s="2" customFormat="1" ht="66.75" customHeight="1">
      <c r="A377" s="38"/>
      <c r="B377" s="39"/>
      <c r="C377" s="235" t="s">
        <v>464</v>
      </c>
      <c r="D377" s="235" t="s">
        <v>132</v>
      </c>
      <c r="E377" s="236" t="s">
        <v>465</v>
      </c>
      <c r="F377" s="237" t="s">
        <v>466</v>
      </c>
      <c r="G377" s="238" t="s">
        <v>135</v>
      </c>
      <c r="H377" s="239">
        <v>9</v>
      </c>
      <c r="I377" s="240"/>
      <c r="J377" s="241">
        <f>ROUND(I377*H377,2)</f>
        <v>0</v>
      </c>
      <c r="K377" s="237" t="s">
        <v>136</v>
      </c>
      <c r="L377" s="44"/>
      <c r="M377" s="242" t="s">
        <v>1</v>
      </c>
      <c r="N377" s="243" t="s">
        <v>47</v>
      </c>
      <c r="O377" s="91"/>
      <c r="P377" s="244">
        <f>O377*H377</f>
        <v>0</v>
      </c>
      <c r="Q377" s="244">
        <v>0</v>
      </c>
      <c r="R377" s="244">
        <f>Q377*H377</f>
        <v>0</v>
      </c>
      <c r="S377" s="244">
        <v>0</v>
      </c>
      <c r="T377" s="245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6" t="s">
        <v>137</v>
      </c>
      <c r="AT377" s="246" t="s">
        <v>132</v>
      </c>
      <c r="AU377" s="246" t="s">
        <v>91</v>
      </c>
      <c r="AY377" s="17" t="s">
        <v>130</v>
      </c>
      <c r="BE377" s="247">
        <f>IF(N377="základní",J377,0)</f>
        <v>0</v>
      </c>
      <c r="BF377" s="247">
        <f>IF(N377="snížená",J377,0)</f>
        <v>0</v>
      </c>
      <c r="BG377" s="247">
        <f>IF(N377="zákl. přenesená",J377,0)</f>
        <v>0</v>
      </c>
      <c r="BH377" s="247">
        <f>IF(N377="sníž. přenesená",J377,0)</f>
        <v>0</v>
      </c>
      <c r="BI377" s="247">
        <f>IF(N377="nulová",J377,0)</f>
        <v>0</v>
      </c>
      <c r="BJ377" s="17" t="s">
        <v>14</v>
      </c>
      <c r="BK377" s="247">
        <f>ROUND(I377*H377,2)</f>
        <v>0</v>
      </c>
      <c r="BL377" s="17" t="s">
        <v>137</v>
      </c>
      <c r="BM377" s="246" t="s">
        <v>467</v>
      </c>
    </row>
    <row r="378" s="2" customFormat="1" ht="16.5" customHeight="1">
      <c r="A378" s="38"/>
      <c r="B378" s="39"/>
      <c r="C378" s="235" t="s">
        <v>294</v>
      </c>
      <c r="D378" s="235" t="s">
        <v>132</v>
      </c>
      <c r="E378" s="236" t="s">
        <v>468</v>
      </c>
      <c r="F378" s="237" t="s">
        <v>469</v>
      </c>
      <c r="G378" s="238" t="s">
        <v>163</v>
      </c>
      <c r="H378" s="239">
        <v>10</v>
      </c>
      <c r="I378" s="240"/>
      <c r="J378" s="241">
        <f>ROUND(I378*H378,2)</f>
        <v>0</v>
      </c>
      <c r="K378" s="237" t="s">
        <v>1</v>
      </c>
      <c r="L378" s="44"/>
      <c r="M378" s="242" t="s">
        <v>1</v>
      </c>
      <c r="N378" s="243" t="s">
        <v>47</v>
      </c>
      <c r="O378" s="91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6" t="s">
        <v>137</v>
      </c>
      <c r="AT378" s="246" t="s">
        <v>132</v>
      </c>
      <c r="AU378" s="246" t="s">
        <v>91</v>
      </c>
      <c r="AY378" s="17" t="s">
        <v>130</v>
      </c>
      <c r="BE378" s="247">
        <f>IF(N378="základní",J378,0)</f>
        <v>0</v>
      </c>
      <c r="BF378" s="247">
        <f>IF(N378="snížená",J378,0)</f>
        <v>0</v>
      </c>
      <c r="BG378" s="247">
        <f>IF(N378="zákl. přenesená",J378,0)</f>
        <v>0</v>
      </c>
      <c r="BH378" s="247">
        <f>IF(N378="sníž. přenesená",J378,0)</f>
        <v>0</v>
      </c>
      <c r="BI378" s="247">
        <f>IF(N378="nulová",J378,0)</f>
        <v>0</v>
      </c>
      <c r="BJ378" s="17" t="s">
        <v>14</v>
      </c>
      <c r="BK378" s="247">
        <f>ROUND(I378*H378,2)</f>
        <v>0</v>
      </c>
      <c r="BL378" s="17" t="s">
        <v>137</v>
      </c>
      <c r="BM378" s="246" t="s">
        <v>470</v>
      </c>
    </row>
    <row r="379" s="2" customFormat="1" ht="16.5" customHeight="1">
      <c r="A379" s="38"/>
      <c r="B379" s="39"/>
      <c r="C379" s="235" t="s">
        <v>471</v>
      </c>
      <c r="D379" s="235" t="s">
        <v>132</v>
      </c>
      <c r="E379" s="236" t="s">
        <v>472</v>
      </c>
      <c r="F379" s="237" t="s">
        <v>473</v>
      </c>
      <c r="G379" s="238" t="s">
        <v>474</v>
      </c>
      <c r="H379" s="239">
        <v>2127.0059999999999</v>
      </c>
      <c r="I379" s="240"/>
      <c r="J379" s="241">
        <f>ROUND(I379*H379,2)</f>
        <v>0</v>
      </c>
      <c r="K379" s="237" t="s">
        <v>1</v>
      </c>
      <c r="L379" s="44"/>
      <c r="M379" s="242" t="s">
        <v>1</v>
      </c>
      <c r="N379" s="243" t="s">
        <v>47</v>
      </c>
      <c r="O379" s="91"/>
      <c r="P379" s="244">
        <f>O379*H379</f>
        <v>0</v>
      </c>
      <c r="Q379" s="244">
        <v>0</v>
      </c>
      <c r="R379" s="244">
        <f>Q379*H379</f>
        <v>0</v>
      </c>
      <c r="S379" s="244">
        <v>0</v>
      </c>
      <c r="T379" s="245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6" t="s">
        <v>137</v>
      </c>
      <c r="AT379" s="246" t="s">
        <v>132</v>
      </c>
      <c r="AU379" s="246" t="s">
        <v>91</v>
      </c>
      <c r="AY379" s="17" t="s">
        <v>130</v>
      </c>
      <c r="BE379" s="247">
        <f>IF(N379="základní",J379,0)</f>
        <v>0</v>
      </c>
      <c r="BF379" s="247">
        <f>IF(N379="snížená",J379,0)</f>
        <v>0</v>
      </c>
      <c r="BG379" s="247">
        <f>IF(N379="zákl. přenesená",J379,0)</f>
        <v>0</v>
      </c>
      <c r="BH379" s="247">
        <f>IF(N379="sníž. přenesená",J379,0)</f>
        <v>0</v>
      </c>
      <c r="BI379" s="247">
        <f>IF(N379="nulová",J379,0)</f>
        <v>0</v>
      </c>
      <c r="BJ379" s="17" t="s">
        <v>14</v>
      </c>
      <c r="BK379" s="247">
        <f>ROUND(I379*H379,2)</f>
        <v>0</v>
      </c>
      <c r="BL379" s="17" t="s">
        <v>137</v>
      </c>
      <c r="BM379" s="246" t="s">
        <v>475</v>
      </c>
    </row>
    <row r="380" s="13" customFormat="1">
      <c r="A380" s="13"/>
      <c r="B380" s="248"/>
      <c r="C380" s="249"/>
      <c r="D380" s="250" t="s">
        <v>138</v>
      </c>
      <c r="E380" s="251" t="s">
        <v>1</v>
      </c>
      <c r="F380" s="252" t="s">
        <v>476</v>
      </c>
      <c r="G380" s="249"/>
      <c r="H380" s="253">
        <v>2127.0059999999999</v>
      </c>
      <c r="I380" s="254"/>
      <c r="J380" s="249"/>
      <c r="K380" s="249"/>
      <c r="L380" s="255"/>
      <c r="M380" s="256"/>
      <c r="N380" s="257"/>
      <c r="O380" s="257"/>
      <c r="P380" s="257"/>
      <c r="Q380" s="257"/>
      <c r="R380" s="257"/>
      <c r="S380" s="257"/>
      <c r="T380" s="25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9" t="s">
        <v>138</v>
      </c>
      <c r="AU380" s="259" t="s">
        <v>91</v>
      </c>
      <c r="AV380" s="13" t="s">
        <v>91</v>
      </c>
      <c r="AW380" s="13" t="s">
        <v>36</v>
      </c>
      <c r="AX380" s="13" t="s">
        <v>82</v>
      </c>
      <c r="AY380" s="259" t="s">
        <v>130</v>
      </c>
    </row>
    <row r="381" s="14" customFormat="1">
      <c r="A381" s="14"/>
      <c r="B381" s="260"/>
      <c r="C381" s="261"/>
      <c r="D381" s="250" t="s">
        <v>138</v>
      </c>
      <c r="E381" s="262" t="s">
        <v>1</v>
      </c>
      <c r="F381" s="263" t="s">
        <v>140</v>
      </c>
      <c r="G381" s="261"/>
      <c r="H381" s="264">
        <v>2127.0059999999999</v>
      </c>
      <c r="I381" s="265"/>
      <c r="J381" s="261"/>
      <c r="K381" s="261"/>
      <c r="L381" s="266"/>
      <c r="M381" s="267"/>
      <c r="N381" s="268"/>
      <c r="O381" s="268"/>
      <c r="P381" s="268"/>
      <c r="Q381" s="268"/>
      <c r="R381" s="268"/>
      <c r="S381" s="268"/>
      <c r="T381" s="26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0" t="s">
        <v>138</v>
      </c>
      <c r="AU381" s="270" t="s">
        <v>91</v>
      </c>
      <c r="AV381" s="14" t="s">
        <v>137</v>
      </c>
      <c r="AW381" s="14" t="s">
        <v>36</v>
      </c>
      <c r="AX381" s="14" t="s">
        <v>14</v>
      </c>
      <c r="AY381" s="270" t="s">
        <v>130</v>
      </c>
    </row>
    <row r="382" s="12" customFormat="1" ht="22.8" customHeight="1">
      <c r="A382" s="12"/>
      <c r="B382" s="219"/>
      <c r="C382" s="220"/>
      <c r="D382" s="221" t="s">
        <v>81</v>
      </c>
      <c r="E382" s="233" t="s">
        <v>477</v>
      </c>
      <c r="F382" s="233" t="s">
        <v>478</v>
      </c>
      <c r="G382" s="220"/>
      <c r="H382" s="220"/>
      <c r="I382" s="223"/>
      <c r="J382" s="234">
        <f>BK382</f>
        <v>0</v>
      </c>
      <c r="K382" s="220"/>
      <c r="L382" s="225"/>
      <c r="M382" s="226"/>
      <c r="N382" s="227"/>
      <c r="O382" s="227"/>
      <c r="P382" s="228">
        <f>SUM(P383:P390)</f>
        <v>0</v>
      </c>
      <c r="Q382" s="227"/>
      <c r="R382" s="228">
        <f>SUM(R383:R390)</f>
        <v>0</v>
      </c>
      <c r="S382" s="227"/>
      <c r="T382" s="229">
        <f>SUM(T383:T390)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30" t="s">
        <v>14</v>
      </c>
      <c r="AT382" s="231" t="s">
        <v>81</v>
      </c>
      <c r="AU382" s="231" t="s">
        <v>14</v>
      </c>
      <c r="AY382" s="230" t="s">
        <v>130</v>
      </c>
      <c r="BK382" s="232">
        <f>SUM(BK383:BK390)</f>
        <v>0</v>
      </c>
    </row>
    <row r="383" s="2" customFormat="1" ht="33" customHeight="1">
      <c r="A383" s="38"/>
      <c r="B383" s="39"/>
      <c r="C383" s="235" t="s">
        <v>299</v>
      </c>
      <c r="D383" s="235" t="s">
        <v>132</v>
      </c>
      <c r="E383" s="236" t="s">
        <v>479</v>
      </c>
      <c r="F383" s="237" t="s">
        <v>480</v>
      </c>
      <c r="G383" s="238" t="s">
        <v>474</v>
      </c>
      <c r="H383" s="239">
        <v>2128.2539999999999</v>
      </c>
      <c r="I383" s="240"/>
      <c r="J383" s="241">
        <f>ROUND(I383*H383,2)</f>
        <v>0</v>
      </c>
      <c r="K383" s="237" t="s">
        <v>136</v>
      </c>
      <c r="L383" s="44"/>
      <c r="M383" s="242" t="s">
        <v>1</v>
      </c>
      <c r="N383" s="243" t="s">
        <v>47</v>
      </c>
      <c r="O383" s="91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6" t="s">
        <v>137</v>
      </c>
      <c r="AT383" s="246" t="s">
        <v>132</v>
      </c>
      <c r="AU383" s="246" t="s">
        <v>91</v>
      </c>
      <c r="AY383" s="17" t="s">
        <v>130</v>
      </c>
      <c r="BE383" s="247">
        <f>IF(N383="základní",J383,0)</f>
        <v>0</v>
      </c>
      <c r="BF383" s="247">
        <f>IF(N383="snížená",J383,0)</f>
        <v>0</v>
      </c>
      <c r="BG383" s="247">
        <f>IF(N383="zákl. přenesená",J383,0)</f>
        <v>0</v>
      </c>
      <c r="BH383" s="247">
        <f>IF(N383="sníž. přenesená",J383,0)</f>
        <v>0</v>
      </c>
      <c r="BI383" s="247">
        <f>IF(N383="nulová",J383,0)</f>
        <v>0</v>
      </c>
      <c r="BJ383" s="17" t="s">
        <v>14</v>
      </c>
      <c r="BK383" s="247">
        <f>ROUND(I383*H383,2)</f>
        <v>0</v>
      </c>
      <c r="BL383" s="17" t="s">
        <v>137</v>
      </c>
      <c r="BM383" s="246" t="s">
        <v>481</v>
      </c>
    </row>
    <row r="384" s="2" customFormat="1" ht="33" customHeight="1">
      <c r="A384" s="38"/>
      <c r="B384" s="39"/>
      <c r="C384" s="235" t="s">
        <v>482</v>
      </c>
      <c r="D384" s="235" t="s">
        <v>132</v>
      </c>
      <c r="E384" s="236" t="s">
        <v>483</v>
      </c>
      <c r="F384" s="237" t="s">
        <v>484</v>
      </c>
      <c r="G384" s="238" t="s">
        <v>474</v>
      </c>
      <c r="H384" s="239">
        <v>19154.286</v>
      </c>
      <c r="I384" s="240"/>
      <c r="J384" s="241">
        <f>ROUND(I384*H384,2)</f>
        <v>0</v>
      </c>
      <c r="K384" s="237" t="s">
        <v>136</v>
      </c>
      <c r="L384" s="44"/>
      <c r="M384" s="242" t="s">
        <v>1</v>
      </c>
      <c r="N384" s="243" t="s">
        <v>47</v>
      </c>
      <c r="O384" s="91"/>
      <c r="P384" s="244">
        <f>O384*H384</f>
        <v>0</v>
      </c>
      <c r="Q384" s="244">
        <v>0</v>
      </c>
      <c r="R384" s="244">
        <f>Q384*H384</f>
        <v>0</v>
      </c>
      <c r="S384" s="244">
        <v>0</v>
      </c>
      <c r="T384" s="245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6" t="s">
        <v>137</v>
      </c>
      <c r="AT384" s="246" t="s">
        <v>132</v>
      </c>
      <c r="AU384" s="246" t="s">
        <v>91</v>
      </c>
      <c r="AY384" s="17" t="s">
        <v>130</v>
      </c>
      <c r="BE384" s="247">
        <f>IF(N384="základní",J384,0)</f>
        <v>0</v>
      </c>
      <c r="BF384" s="247">
        <f>IF(N384="snížená",J384,0)</f>
        <v>0</v>
      </c>
      <c r="BG384" s="247">
        <f>IF(N384="zákl. přenesená",J384,0)</f>
        <v>0</v>
      </c>
      <c r="BH384" s="247">
        <f>IF(N384="sníž. přenesená",J384,0)</f>
        <v>0</v>
      </c>
      <c r="BI384" s="247">
        <f>IF(N384="nulová",J384,0)</f>
        <v>0</v>
      </c>
      <c r="BJ384" s="17" t="s">
        <v>14</v>
      </c>
      <c r="BK384" s="247">
        <f>ROUND(I384*H384,2)</f>
        <v>0</v>
      </c>
      <c r="BL384" s="17" t="s">
        <v>137</v>
      </c>
      <c r="BM384" s="246" t="s">
        <v>485</v>
      </c>
    </row>
    <row r="385" s="2" customFormat="1" ht="33" customHeight="1">
      <c r="A385" s="38"/>
      <c r="B385" s="39"/>
      <c r="C385" s="235" t="s">
        <v>302</v>
      </c>
      <c r="D385" s="235" t="s">
        <v>132</v>
      </c>
      <c r="E385" s="236" t="s">
        <v>486</v>
      </c>
      <c r="F385" s="237" t="s">
        <v>487</v>
      </c>
      <c r="G385" s="238" t="s">
        <v>474</v>
      </c>
      <c r="H385" s="239">
        <v>1.248</v>
      </c>
      <c r="I385" s="240"/>
      <c r="J385" s="241">
        <f>ROUND(I385*H385,2)</f>
        <v>0</v>
      </c>
      <c r="K385" s="237" t="s">
        <v>136</v>
      </c>
      <c r="L385" s="44"/>
      <c r="M385" s="242" t="s">
        <v>1</v>
      </c>
      <c r="N385" s="243" t="s">
        <v>47</v>
      </c>
      <c r="O385" s="91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46" t="s">
        <v>137</v>
      </c>
      <c r="AT385" s="246" t="s">
        <v>132</v>
      </c>
      <c r="AU385" s="246" t="s">
        <v>91</v>
      </c>
      <c r="AY385" s="17" t="s">
        <v>130</v>
      </c>
      <c r="BE385" s="247">
        <f>IF(N385="základní",J385,0)</f>
        <v>0</v>
      </c>
      <c r="BF385" s="247">
        <f>IF(N385="snížená",J385,0)</f>
        <v>0</v>
      </c>
      <c r="BG385" s="247">
        <f>IF(N385="zákl. přenesená",J385,0)</f>
        <v>0</v>
      </c>
      <c r="BH385" s="247">
        <f>IF(N385="sníž. přenesená",J385,0)</f>
        <v>0</v>
      </c>
      <c r="BI385" s="247">
        <f>IF(N385="nulová",J385,0)</f>
        <v>0</v>
      </c>
      <c r="BJ385" s="17" t="s">
        <v>14</v>
      </c>
      <c r="BK385" s="247">
        <f>ROUND(I385*H385,2)</f>
        <v>0</v>
      </c>
      <c r="BL385" s="17" t="s">
        <v>137</v>
      </c>
      <c r="BM385" s="246" t="s">
        <v>488</v>
      </c>
    </row>
    <row r="386" s="2" customFormat="1" ht="33" customHeight="1">
      <c r="A386" s="38"/>
      <c r="B386" s="39"/>
      <c r="C386" s="235" t="s">
        <v>489</v>
      </c>
      <c r="D386" s="235" t="s">
        <v>132</v>
      </c>
      <c r="E386" s="236" t="s">
        <v>490</v>
      </c>
      <c r="F386" s="237" t="s">
        <v>491</v>
      </c>
      <c r="G386" s="238" t="s">
        <v>474</v>
      </c>
      <c r="H386" s="239">
        <v>2127.0059999999999</v>
      </c>
      <c r="I386" s="240"/>
      <c r="J386" s="241">
        <f>ROUND(I386*H386,2)</f>
        <v>0</v>
      </c>
      <c r="K386" s="237" t="s">
        <v>136</v>
      </c>
      <c r="L386" s="44"/>
      <c r="M386" s="242" t="s">
        <v>1</v>
      </c>
      <c r="N386" s="243" t="s">
        <v>47</v>
      </c>
      <c r="O386" s="91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6" t="s">
        <v>137</v>
      </c>
      <c r="AT386" s="246" t="s">
        <v>132</v>
      </c>
      <c r="AU386" s="246" t="s">
        <v>91</v>
      </c>
      <c r="AY386" s="17" t="s">
        <v>130</v>
      </c>
      <c r="BE386" s="247">
        <f>IF(N386="základní",J386,0)</f>
        <v>0</v>
      </c>
      <c r="BF386" s="247">
        <f>IF(N386="snížená",J386,0)</f>
        <v>0</v>
      </c>
      <c r="BG386" s="247">
        <f>IF(N386="zákl. přenesená",J386,0)</f>
        <v>0</v>
      </c>
      <c r="BH386" s="247">
        <f>IF(N386="sníž. přenesená",J386,0)</f>
        <v>0</v>
      </c>
      <c r="BI386" s="247">
        <f>IF(N386="nulová",J386,0)</f>
        <v>0</v>
      </c>
      <c r="BJ386" s="17" t="s">
        <v>14</v>
      </c>
      <c r="BK386" s="247">
        <f>ROUND(I386*H386,2)</f>
        <v>0</v>
      </c>
      <c r="BL386" s="17" t="s">
        <v>137</v>
      </c>
      <c r="BM386" s="246" t="s">
        <v>492</v>
      </c>
    </row>
    <row r="387" s="2" customFormat="1" ht="21.75" customHeight="1">
      <c r="A387" s="38"/>
      <c r="B387" s="39"/>
      <c r="C387" s="235" t="s">
        <v>306</v>
      </c>
      <c r="D387" s="235" t="s">
        <v>132</v>
      </c>
      <c r="E387" s="236" t="s">
        <v>493</v>
      </c>
      <c r="F387" s="237" t="s">
        <v>494</v>
      </c>
      <c r="G387" s="238" t="s">
        <v>474</v>
      </c>
      <c r="H387" s="239">
        <v>2128.2539999999999</v>
      </c>
      <c r="I387" s="240"/>
      <c r="J387" s="241">
        <f>ROUND(I387*H387,2)</f>
        <v>0</v>
      </c>
      <c r="K387" s="237" t="s">
        <v>136</v>
      </c>
      <c r="L387" s="44"/>
      <c r="M387" s="242" t="s">
        <v>1</v>
      </c>
      <c r="N387" s="243" t="s">
        <v>47</v>
      </c>
      <c r="O387" s="91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6" t="s">
        <v>137</v>
      </c>
      <c r="AT387" s="246" t="s">
        <v>132</v>
      </c>
      <c r="AU387" s="246" t="s">
        <v>91</v>
      </c>
      <c r="AY387" s="17" t="s">
        <v>130</v>
      </c>
      <c r="BE387" s="247">
        <f>IF(N387="základní",J387,0)</f>
        <v>0</v>
      </c>
      <c r="BF387" s="247">
        <f>IF(N387="snížená",J387,0)</f>
        <v>0</v>
      </c>
      <c r="BG387" s="247">
        <f>IF(N387="zákl. přenesená",J387,0)</f>
        <v>0</v>
      </c>
      <c r="BH387" s="247">
        <f>IF(N387="sníž. přenesená",J387,0)</f>
        <v>0</v>
      </c>
      <c r="BI387" s="247">
        <f>IF(N387="nulová",J387,0)</f>
        <v>0</v>
      </c>
      <c r="BJ387" s="17" t="s">
        <v>14</v>
      </c>
      <c r="BK387" s="247">
        <f>ROUND(I387*H387,2)</f>
        <v>0</v>
      </c>
      <c r="BL387" s="17" t="s">
        <v>137</v>
      </c>
      <c r="BM387" s="246" t="s">
        <v>495</v>
      </c>
    </row>
    <row r="388" s="13" customFormat="1">
      <c r="A388" s="13"/>
      <c r="B388" s="248"/>
      <c r="C388" s="249"/>
      <c r="D388" s="250" t="s">
        <v>138</v>
      </c>
      <c r="E388" s="251" t="s">
        <v>1</v>
      </c>
      <c r="F388" s="252" t="s">
        <v>496</v>
      </c>
      <c r="G388" s="249"/>
      <c r="H388" s="253">
        <v>2127.0059999999999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9" t="s">
        <v>138</v>
      </c>
      <c r="AU388" s="259" t="s">
        <v>91</v>
      </c>
      <c r="AV388" s="13" t="s">
        <v>91</v>
      </c>
      <c r="AW388" s="13" t="s">
        <v>36</v>
      </c>
      <c r="AX388" s="13" t="s">
        <v>82</v>
      </c>
      <c r="AY388" s="259" t="s">
        <v>130</v>
      </c>
    </row>
    <row r="389" s="13" customFormat="1">
      <c r="A389" s="13"/>
      <c r="B389" s="248"/>
      <c r="C389" s="249"/>
      <c r="D389" s="250" t="s">
        <v>138</v>
      </c>
      <c r="E389" s="251" t="s">
        <v>1</v>
      </c>
      <c r="F389" s="252" t="s">
        <v>497</v>
      </c>
      <c r="G389" s="249"/>
      <c r="H389" s="253">
        <v>1.248</v>
      </c>
      <c r="I389" s="254"/>
      <c r="J389" s="249"/>
      <c r="K389" s="249"/>
      <c r="L389" s="255"/>
      <c r="M389" s="256"/>
      <c r="N389" s="257"/>
      <c r="O389" s="257"/>
      <c r="P389" s="257"/>
      <c r="Q389" s="257"/>
      <c r="R389" s="257"/>
      <c r="S389" s="257"/>
      <c r="T389" s="25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9" t="s">
        <v>138</v>
      </c>
      <c r="AU389" s="259" t="s">
        <v>91</v>
      </c>
      <c r="AV389" s="13" t="s">
        <v>91</v>
      </c>
      <c r="AW389" s="13" t="s">
        <v>36</v>
      </c>
      <c r="AX389" s="13" t="s">
        <v>82</v>
      </c>
      <c r="AY389" s="259" t="s">
        <v>130</v>
      </c>
    </row>
    <row r="390" s="14" customFormat="1">
      <c r="A390" s="14"/>
      <c r="B390" s="260"/>
      <c r="C390" s="261"/>
      <c r="D390" s="250" t="s">
        <v>138</v>
      </c>
      <c r="E390" s="262" t="s">
        <v>1</v>
      </c>
      <c r="F390" s="263" t="s">
        <v>140</v>
      </c>
      <c r="G390" s="261"/>
      <c r="H390" s="264">
        <v>2128.2539999999999</v>
      </c>
      <c r="I390" s="265"/>
      <c r="J390" s="261"/>
      <c r="K390" s="261"/>
      <c r="L390" s="266"/>
      <c r="M390" s="267"/>
      <c r="N390" s="268"/>
      <c r="O390" s="268"/>
      <c r="P390" s="268"/>
      <c r="Q390" s="268"/>
      <c r="R390" s="268"/>
      <c r="S390" s="268"/>
      <c r="T390" s="26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0" t="s">
        <v>138</v>
      </c>
      <c r="AU390" s="270" t="s">
        <v>91</v>
      </c>
      <c r="AV390" s="14" t="s">
        <v>137</v>
      </c>
      <c r="AW390" s="14" t="s">
        <v>36</v>
      </c>
      <c r="AX390" s="14" t="s">
        <v>14</v>
      </c>
      <c r="AY390" s="270" t="s">
        <v>130</v>
      </c>
    </row>
    <row r="391" s="12" customFormat="1" ht="22.8" customHeight="1">
      <c r="A391" s="12"/>
      <c r="B391" s="219"/>
      <c r="C391" s="220"/>
      <c r="D391" s="221" t="s">
        <v>81</v>
      </c>
      <c r="E391" s="233" t="s">
        <v>498</v>
      </c>
      <c r="F391" s="233" t="s">
        <v>499</v>
      </c>
      <c r="G391" s="220"/>
      <c r="H391" s="220"/>
      <c r="I391" s="223"/>
      <c r="J391" s="234">
        <f>BK391</f>
        <v>0</v>
      </c>
      <c r="K391" s="220"/>
      <c r="L391" s="225"/>
      <c r="M391" s="226"/>
      <c r="N391" s="227"/>
      <c r="O391" s="227"/>
      <c r="P391" s="228">
        <f>SUM(P392:P393)</f>
        <v>0</v>
      </c>
      <c r="Q391" s="227"/>
      <c r="R391" s="228">
        <f>SUM(R392:R393)</f>
        <v>0</v>
      </c>
      <c r="S391" s="227"/>
      <c r="T391" s="229">
        <f>SUM(T392:T393)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30" t="s">
        <v>14</v>
      </c>
      <c r="AT391" s="231" t="s">
        <v>81</v>
      </c>
      <c r="AU391" s="231" t="s">
        <v>14</v>
      </c>
      <c r="AY391" s="230" t="s">
        <v>130</v>
      </c>
      <c r="BK391" s="232">
        <f>SUM(BK392:BK393)</f>
        <v>0</v>
      </c>
    </row>
    <row r="392" s="2" customFormat="1" ht="33" customHeight="1">
      <c r="A392" s="38"/>
      <c r="B392" s="39"/>
      <c r="C392" s="235" t="s">
        <v>500</v>
      </c>
      <c r="D392" s="235" t="s">
        <v>132</v>
      </c>
      <c r="E392" s="236" t="s">
        <v>501</v>
      </c>
      <c r="F392" s="237" t="s">
        <v>502</v>
      </c>
      <c r="G392" s="238" t="s">
        <v>474</v>
      </c>
      <c r="H392" s="239">
        <v>49.222000000000001</v>
      </c>
      <c r="I392" s="240"/>
      <c r="J392" s="241">
        <f>ROUND(I392*H392,2)</f>
        <v>0</v>
      </c>
      <c r="K392" s="237" t="s">
        <v>136</v>
      </c>
      <c r="L392" s="44"/>
      <c r="M392" s="242" t="s">
        <v>1</v>
      </c>
      <c r="N392" s="243" t="s">
        <v>47</v>
      </c>
      <c r="O392" s="91"/>
      <c r="P392" s="244">
        <f>O392*H392</f>
        <v>0</v>
      </c>
      <c r="Q392" s="244">
        <v>0</v>
      </c>
      <c r="R392" s="244">
        <f>Q392*H392</f>
        <v>0</v>
      </c>
      <c r="S392" s="244">
        <v>0</v>
      </c>
      <c r="T392" s="245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6" t="s">
        <v>137</v>
      </c>
      <c r="AT392" s="246" t="s">
        <v>132</v>
      </c>
      <c r="AU392" s="246" t="s">
        <v>91</v>
      </c>
      <c r="AY392" s="17" t="s">
        <v>130</v>
      </c>
      <c r="BE392" s="247">
        <f>IF(N392="základní",J392,0)</f>
        <v>0</v>
      </c>
      <c r="BF392" s="247">
        <f>IF(N392="snížená",J392,0)</f>
        <v>0</v>
      </c>
      <c r="BG392" s="247">
        <f>IF(N392="zákl. přenesená",J392,0)</f>
        <v>0</v>
      </c>
      <c r="BH392" s="247">
        <f>IF(N392="sníž. přenesená",J392,0)</f>
        <v>0</v>
      </c>
      <c r="BI392" s="247">
        <f>IF(N392="nulová",J392,0)</f>
        <v>0</v>
      </c>
      <c r="BJ392" s="17" t="s">
        <v>14</v>
      </c>
      <c r="BK392" s="247">
        <f>ROUND(I392*H392,2)</f>
        <v>0</v>
      </c>
      <c r="BL392" s="17" t="s">
        <v>137</v>
      </c>
      <c r="BM392" s="246" t="s">
        <v>503</v>
      </c>
    </row>
    <row r="393" s="2" customFormat="1" ht="44.25" customHeight="1">
      <c r="A393" s="38"/>
      <c r="B393" s="39"/>
      <c r="C393" s="235" t="s">
        <v>310</v>
      </c>
      <c r="D393" s="235" t="s">
        <v>132</v>
      </c>
      <c r="E393" s="236" t="s">
        <v>504</v>
      </c>
      <c r="F393" s="237" t="s">
        <v>505</v>
      </c>
      <c r="G393" s="238" t="s">
        <v>474</v>
      </c>
      <c r="H393" s="239">
        <v>49.222000000000001</v>
      </c>
      <c r="I393" s="240"/>
      <c r="J393" s="241">
        <f>ROUND(I393*H393,2)</f>
        <v>0</v>
      </c>
      <c r="K393" s="237" t="s">
        <v>136</v>
      </c>
      <c r="L393" s="44"/>
      <c r="M393" s="294" t="s">
        <v>1</v>
      </c>
      <c r="N393" s="295" t="s">
        <v>47</v>
      </c>
      <c r="O393" s="296"/>
      <c r="P393" s="297">
        <f>O393*H393</f>
        <v>0</v>
      </c>
      <c r="Q393" s="297">
        <v>0</v>
      </c>
      <c r="R393" s="297">
        <f>Q393*H393</f>
        <v>0</v>
      </c>
      <c r="S393" s="297">
        <v>0</v>
      </c>
      <c r="T393" s="298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6" t="s">
        <v>137</v>
      </c>
      <c r="AT393" s="246" t="s">
        <v>132</v>
      </c>
      <c r="AU393" s="246" t="s">
        <v>91</v>
      </c>
      <c r="AY393" s="17" t="s">
        <v>130</v>
      </c>
      <c r="BE393" s="247">
        <f>IF(N393="základní",J393,0)</f>
        <v>0</v>
      </c>
      <c r="BF393" s="247">
        <f>IF(N393="snížená",J393,0)</f>
        <v>0</v>
      </c>
      <c r="BG393" s="247">
        <f>IF(N393="zákl. přenesená",J393,0)</f>
        <v>0</v>
      </c>
      <c r="BH393" s="247">
        <f>IF(N393="sníž. přenesená",J393,0)</f>
        <v>0</v>
      </c>
      <c r="BI393" s="247">
        <f>IF(N393="nulová",J393,0)</f>
        <v>0</v>
      </c>
      <c r="BJ393" s="17" t="s">
        <v>14</v>
      </c>
      <c r="BK393" s="247">
        <f>ROUND(I393*H393,2)</f>
        <v>0</v>
      </c>
      <c r="BL393" s="17" t="s">
        <v>137</v>
      </c>
      <c r="BM393" s="246" t="s">
        <v>506</v>
      </c>
    </row>
    <row r="394" s="2" customFormat="1" ht="6.96" customHeight="1">
      <c r="A394" s="38"/>
      <c r="B394" s="66"/>
      <c r="C394" s="67"/>
      <c r="D394" s="67"/>
      <c r="E394" s="67"/>
      <c r="F394" s="67"/>
      <c r="G394" s="67"/>
      <c r="H394" s="67"/>
      <c r="I394" s="183"/>
      <c r="J394" s="67"/>
      <c r="K394" s="67"/>
      <c r="L394" s="44"/>
      <c r="M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</row>
  </sheetData>
  <sheetProtection sheet="1" autoFilter="0" formatColumns="0" formatRows="0" objects="1" scenarios="1" spinCount="100000" saltValue="aHsLe1LWAU/I/yVpuIRVIjANvp3w19wpnH3Ijcki/tGuFzc0PDrbY29O+2XXhVNKLETP1z1Lszr7HlOdBhk5rQ==" hashValue="Sv0a5A43NbZIgY/YUbtyd9pqJtcAtR0p4ETXuWLvsRs5CaDHezX8Yub1OaNxST2h7XoohKYLiQ6yKX19OhVVGQ==" algorithmName="SHA-512" password="CC35"/>
  <autoFilter ref="C123:K39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91</v>
      </c>
    </row>
    <row r="4" s="1" customFormat="1" ht="24.96" customHeight="1">
      <c r="B4" s="20"/>
      <c r="D4" s="140" t="s">
        <v>98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23.25" customHeight="1">
      <c r="B7" s="20"/>
      <c r="E7" s="143" t="str">
        <f>'Rekapitulace stavby'!K6</f>
        <v>Jana Želivského, 1. etp. Sjízdnost komunikace, č. akce 1000039-1_editovatelne 29.6.2020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507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101</v>
      </c>
      <c r="G12" s="38"/>
      <c r="H12" s="38"/>
      <c r="I12" s="147" t="s">
        <v>22</v>
      </c>
      <c r="J12" s="148" t="str">
        <f>'Rekapitulace stavby'!AN8</f>
        <v>14. 6. 2020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03447286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IF('Rekapitulace stavby'!E11="","",'Rekapitulace stavby'!E11)</f>
        <v>Technická správa komunikací hl. m. Prahy a.s.</v>
      </c>
      <c r="F15" s="38"/>
      <c r="G15" s="38"/>
      <c r="H15" s="38"/>
      <c r="I15" s="147" t="s">
        <v>28</v>
      </c>
      <c r="J15" s="146" t="str">
        <f>IF('Rekapitulace stavby'!AN11="","",'Rekapitulace stavby'!AN11)</f>
        <v>CZ03447286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>48592722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IF('Rekapitulace stavby'!E17="","",'Rekapitulace stavby'!E17)</f>
        <v>DIPRO, spol s r.o.</v>
      </c>
      <c r="F21" s="38"/>
      <c r="G21" s="38"/>
      <c r="H21" s="38"/>
      <c r="I21" s="147" t="s">
        <v>28</v>
      </c>
      <c r="J21" s="146" t="str">
        <f>IF('Rekapitulace stavby'!AN17="","",'Rekapitulace stavby'!AN17)</f>
        <v>CZ48592722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>05733171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>TMI Building s.r.o.</v>
      </c>
      <c r="F24" s="38"/>
      <c r="G24" s="38"/>
      <c r="H24" s="38"/>
      <c r="I24" s="147" t="s">
        <v>28</v>
      </c>
      <c r="J24" s="146" t="str">
        <f>IF('Rekapitulace stavby'!AN20="","",'Rekapitulace stavby'!AN20)</f>
        <v>CZ05733171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41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42</v>
      </c>
      <c r="E30" s="38"/>
      <c r="F30" s="38"/>
      <c r="G30" s="38"/>
      <c r="H30" s="38"/>
      <c r="I30" s="144"/>
      <c r="J30" s="157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44</v>
      </c>
      <c r="G32" s="38"/>
      <c r="H32" s="38"/>
      <c r="I32" s="159" t="s">
        <v>43</v>
      </c>
      <c r="J32" s="158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46</v>
      </c>
      <c r="E33" s="142" t="s">
        <v>47</v>
      </c>
      <c r="F33" s="161">
        <f>ROUND((SUM(BE120:BE127)),  2)</f>
        <v>0</v>
      </c>
      <c r="G33" s="38"/>
      <c r="H33" s="38"/>
      <c r="I33" s="162">
        <v>0.20999999999999999</v>
      </c>
      <c r="J33" s="161">
        <f>ROUND(((SUM(BE120:BE127))*I33),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48</v>
      </c>
      <c r="F34" s="161">
        <f>ROUND((SUM(BF120:BF127)),  2)</f>
        <v>0</v>
      </c>
      <c r="G34" s="38"/>
      <c r="H34" s="38"/>
      <c r="I34" s="162">
        <v>0.14999999999999999</v>
      </c>
      <c r="J34" s="161">
        <f>ROUND(((SUM(BF120:BF127))*I34),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49</v>
      </c>
      <c r="F35" s="161">
        <f>ROUND((SUM(BG120:BG127)),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50</v>
      </c>
      <c r="F36" s="161">
        <f>ROUND((SUM(BH120:BH127)),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51</v>
      </c>
      <c r="F37" s="161">
        <f>ROUND((SUM(BI120:BI127)),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52</v>
      </c>
      <c r="E39" s="165"/>
      <c r="F39" s="165"/>
      <c r="G39" s="166" t="s">
        <v>53</v>
      </c>
      <c r="H39" s="167" t="s">
        <v>54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55</v>
      </c>
      <c r="E50" s="172"/>
      <c r="F50" s="172"/>
      <c r="G50" s="171" t="s">
        <v>56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57</v>
      </c>
      <c r="E61" s="175"/>
      <c r="F61" s="176" t="s">
        <v>58</v>
      </c>
      <c r="G61" s="174" t="s">
        <v>57</v>
      </c>
      <c r="H61" s="175"/>
      <c r="I61" s="177"/>
      <c r="J61" s="178" t="s">
        <v>58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59</v>
      </c>
      <c r="E65" s="179"/>
      <c r="F65" s="179"/>
      <c r="G65" s="171" t="s">
        <v>60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57</v>
      </c>
      <c r="E76" s="175"/>
      <c r="F76" s="176" t="s">
        <v>58</v>
      </c>
      <c r="G76" s="174" t="s">
        <v>57</v>
      </c>
      <c r="H76" s="175"/>
      <c r="I76" s="177"/>
      <c r="J76" s="178" t="s">
        <v>58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87" t="str">
        <f>E7</f>
        <v>Jana Želivského, 1. etp. Sjízdnost komunikace, č. akce 1000039-1_editovatelne 29.6.2020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VRN - Vedlejší rozpočtové...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14. 6. 2020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7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103</v>
      </c>
      <c r="D94" s="189"/>
      <c r="E94" s="189"/>
      <c r="F94" s="189"/>
      <c r="G94" s="189"/>
      <c r="H94" s="189"/>
      <c r="I94" s="190"/>
      <c r="J94" s="191" t="s">
        <v>104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105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="9" customFormat="1" ht="24.96" customHeight="1">
      <c r="A97" s="9"/>
      <c r="B97" s="193"/>
      <c r="C97" s="194"/>
      <c r="D97" s="195" t="s">
        <v>508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509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510</v>
      </c>
      <c r="E99" s="203"/>
      <c r="F99" s="203"/>
      <c r="G99" s="203"/>
      <c r="H99" s="203"/>
      <c r="I99" s="204"/>
      <c r="J99" s="205">
        <f>J124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511</v>
      </c>
      <c r="E100" s="203"/>
      <c r="F100" s="203"/>
      <c r="G100" s="203"/>
      <c r="H100" s="203"/>
      <c r="I100" s="204"/>
      <c r="J100" s="205">
        <f>J126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115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3.25" customHeight="1">
      <c r="A110" s="38"/>
      <c r="B110" s="39"/>
      <c r="C110" s="40"/>
      <c r="D110" s="40"/>
      <c r="E110" s="187" t="str">
        <f>E7</f>
        <v>Jana Želivského, 1. etp. Sjízdnost komunikace, č. akce 1000039-1_editovatelne 29.6.2020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99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VRN - Vedlejší rozpočtové...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147" t="s">
        <v>22</v>
      </c>
      <c r="J114" s="79" t="str">
        <f>IF(J12="","",J12)</f>
        <v>14. 6. 2020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Technická správa komunikací hl. m. Prahy a.s.</v>
      </c>
      <c r="G116" s="40"/>
      <c r="H116" s="40"/>
      <c r="I116" s="147" t="s">
        <v>32</v>
      </c>
      <c r="J116" s="36" t="str">
        <f>E21</f>
        <v>DIPRO, spol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147" t="s">
        <v>37</v>
      </c>
      <c r="J117" s="36" t="str">
        <f>E24</f>
        <v>TMI Building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207"/>
      <c r="B119" s="208"/>
      <c r="C119" s="209" t="s">
        <v>116</v>
      </c>
      <c r="D119" s="210" t="s">
        <v>67</v>
      </c>
      <c r="E119" s="210" t="s">
        <v>63</v>
      </c>
      <c r="F119" s="210" t="s">
        <v>64</v>
      </c>
      <c r="G119" s="210" t="s">
        <v>117</v>
      </c>
      <c r="H119" s="210" t="s">
        <v>118</v>
      </c>
      <c r="I119" s="211" t="s">
        <v>119</v>
      </c>
      <c r="J119" s="210" t="s">
        <v>104</v>
      </c>
      <c r="K119" s="212" t="s">
        <v>120</v>
      </c>
      <c r="L119" s="213"/>
      <c r="M119" s="100" t="s">
        <v>1</v>
      </c>
      <c r="N119" s="101" t="s">
        <v>46</v>
      </c>
      <c r="O119" s="101" t="s">
        <v>121</v>
      </c>
      <c r="P119" s="101" t="s">
        <v>122</v>
      </c>
      <c r="Q119" s="101" t="s">
        <v>123</v>
      </c>
      <c r="R119" s="101" t="s">
        <v>124</v>
      </c>
      <c r="S119" s="101" t="s">
        <v>125</v>
      </c>
      <c r="T119" s="102" t="s">
        <v>126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8"/>
      <c r="B120" s="39"/>
      <c r="C120" s="107" t="s">
        <v>127</v>
      </c>
      <c r="D120" s="40"/>
      <c r="E120" s="40"/>
      <c r="F120" s="40"/>
      <c r="G120" s="40"/>
      <c r="H120" s="40"/>
      <c r="I120" s="144"/>
      <c r="J120" s="214">
        <f>BK120</f>
        <v>0</v>
      </c>
      <c r="K120" s="40"/>
      <c r="L120" s="44"/>
      <c r="M120" s="103"/>
      <c r="N120" s="215"/>
      <c r="O120" s="104"/>
      <c r="P120" s="216">
        <f>P121</f>
        <v>0</v>
      </c>
      <c r="Q120" s="104"/>
      <c r="R120" s="216">
        <f>R121</f>
        <v>0</v>
      </c>
      <c r="S120" s="104"/>
      <c r="T120" s="217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81</v>
      </c>
      <c r="AU120" s="17" t="s">
        <v>106</v>
      </c>
      <c r="BK120" s="218">
        <f>BK121</f>
        <v>0</v>
      </c>
    </row>
    <row r="121" s="12" customFormat="1" ht="25.92" customHeight="1">
      <c r="A121" s="12"/>
      <c r="B121" s="219"/>
      <c r="C121" s="220"/>
      <c r="D121" s="221" t="s">
        <v>81</v>
      </c>
      <c r="E121" s="222" t="s">
        <v>92</v>
      </c>
      <c r="F121" s="222" t="s">
        <v>512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P122+P124+P126</f>
        <v>0</v>
      </c>
      <c r="Q121" s="227"/>
      <c r="R121" s="228">
        <f>R122+R124+R126</f>
        <v>0</v>
      </c>
      <c r="S121" s="227"/>
      <c r="T121" s="229">
        <f>T122+T124+T126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152</v>
      </c>
      <c r="AT121" s="231" t="s">
        <v>81</v>
      </c>
      <c r="AU121" s="231" t="s">
        <v>82</v>
      </c>
      <c r="AY121" s="230" t="s">
        <v>130</v>
      </c>
      <c r="BK121" s="232">
        <f>BK122+BK124+BK126</f>
        <v>0</v>
      </c>
    </row>
    <row r="122" s="12" customFormat="1" ht="22.8" customHeight="1">
      <c r="A122" s="12"/>
      <c r="B122" s="219"/>
      <c r="C122" s="220"/>
      <c r="D122" s="221" t="s">
        <v>81</v>
      </c>
      <c r="E122" s="233" t="s">
        <v>513</v>
      </c>
      <c r="F122" s="233" t="s">
        <v>514</v>
      </c>
      <c r="G122" s="220"/>
      <c r="H122" s="220"/>
      <c r="I122" s="223"/>
      <c r="J122" s="234">
        <f>BK122</f>
        <v>0</v>
      </c>
      <c r="K122" s="220"/>
      <c r="L122" s="225"/>
      <c r="M122" s="226"/>
      <c r="N122" s="227"/>
      <c r="O122" s="227"/>
      <c r="P122" s="228">
        <f>P123</f>
        <v>0</v>
      </c>
      <c r="Q122" s="227"/>
      <c r="R122" s="228">
        <f>R123</f>
        <v>0</v>
      </c>
      <c r="S122" s="227"/>
      <c r="T122" s="229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152</v>
      </c>
      <c r="AT122" s="231" t="s">
        <v>81</v>
      </c>
      <c r="AU122" s="231" t="s">
        <v>14</v>
      </c>
      <c r="AY122" s="230" t="s">
        <v>130</v>
      </c>
      <c r="BK122" s="232">
        <f>BK123</f>
        <v>0</v>
      </c>
    </row>
    <row r="123" s="2" customFormat="1" ht="16.5" customHeight="1">
      <c r="A123" s="38"/>
      <c r="B123" s="39"/>
      <c r="C123" s="235" t="s">
        <v>14</v>
      </c>
      <c r="D123" s="235" t="s">
        <v>132</v>
      </c>
      <c r="E123" s="236" t="s">
        <v>515</v>
      </c>
      <c r="F123" s="237" t="s">
        <v>514</v>
      </c>
      <c r="G123" s="238" t="s">
        <v>516</v>
      </c>
      <c r="H123" s="239">
        <v>1</v>
      </c>
      <c r="I123" s="240"/>
      <c r="J123" s="241">
        <f>ROUND(I123*H123,2)</f>
        <v>0</v>
      </c>
      <c r="K123" s="237" t="s">
        <v>136</v>
      </c>
      <c r="L123" s="44"/>
      <c r="M123" s="242" t="s">
        <v>1</v>
      </c>
      <c r="N123" s="243" t="s">
        <v>47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137</v>
      </c>
      <c r="AT123" s="246" t="s">
        <v>132</v>
      </c>
      <c r="AU123" s="246" t="s">
        <v>91</v>
      </c>
      <c r="AY123" s="17" t="s">
        <v>130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14</v>
      </c>
      <c r="BK123" s="247">
        <f>ROUND(I123*H123,2)</f>
        <v>0</v>
      </c>
      <c r="BL123" s="17" t="s">
        <v>137</v>
      </c>
      <c r="BM123" s="246" t="s">
        <v>91</v>
      </c>
    </row>
    <row r="124" s="12" customFormat="1" ht="22.8" customHeight="1">
      <c r="A124" s="12"/>
      <c r="B124" s="219"/>
      <c r="C124" s="220"/>
      <c r="D124" s="221" t="s">
        <v>81</v>
      </c>
      <c r="E124" s="233" t="s">
        <v>517</v>
      </c>
      <c r="F124" s="233" t="s">
        <v>518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P125</f>
        <v>0</v>
      </c>
      <c r="Q124" s="227"/>
      <c r="R124" s="228">
        <f>R125</f>
        <v>0</v>
      </c>
      <c r="S124" s="227"/>
      <c r="T124" s="22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152</v>
      </c>
      <c r="AT124" s="231" t="s">
        <v>81</v>
      </c>
      <c r="AU124" s="231" t="s">
        <v>14</v>
      </c>
      <c r="AY124" s="230" t="s">
        <v>130</v>
      </c>
      <c r="BK124" s="232">
        <f>BK125</f>
        <v>0</v>
      </c>
    </row>
    <row r="125" s="2" customFormat="1" ht="16.5" customHeight="1">
      <c r="A125" s="38"/>
      <c r="B125" s="39"/>
      <c r="C125" s="235" t="s">
        <v>91</v>
      </c>
      <c r="D125" s="235" t="s">
        <v>132</v>
      </c>
      <c r="E125" s="236" t="s">
        <v>519</v>
      </c>
      <c r="F125" s="237" t="s">
        <v>518</v>
      </c>
      <c r="G125" s="238" t="s">
        <v>516</v>
      </c>
      <c r="H125" s="239">
        <v>1</v>
      </c>
      <c r="I125" s="240"/>
      <c r="J125" s="241">
        <f>ROUND(I125*H125,2)</f>
        <v>0</v>
      </c>
      <c r="K125" s="237" t="s">
        <v>136</v>
      </c>
      <c r="L125" s="44"/>
      <c r="M125" s="242" t="s">
        <v>1</v>
      </c>
      <c r="N125" s="243" t="s">
        <v>47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137</v>
      </c>
      <c r="AT125" s="246" t="s">
        <v>132</v>
      </c>
      <c r="AU125" s="246" t="s">
        <v>91</v>
      </c>
      <c r="AY125" s="17" t="s">
        <v>130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14</v>
      </c>
      <c r="BK125" s="247">
        <f>ROUND(I125*H125,2)</f>
        <v>0</v>
      </c>
      <c r="BL125" s="17" t="s">
        <v>137</v>
      </c>
      <c r="BM125" s="246" t="s">
        <v>137</v>
      </c>
    </row>
    <row r="126" s="12" customFormat="1" ht="22.8" customHeight="1">
      <c r="A126" s="12"/>
      <c r="B126" s="219"/>
      <c r="C126" s="220"/>
      <c r="D126" s="221" t="s">
        <v>81</v>
      </c>
      <c r="E126" s="233" t="s">
        <v>520</v>
      </c>
      <c r="F126" s="233" t="s">
        <v>521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P127</f>
        <v>0</v>
      </c>
      <c r="Q126" s="227"/>
      <c r="R126" s="228">
        <f>R127</f>
        <v>0</v>
      </c>
      <c r="S126" s="227"/>
      <c r="T126" s="22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152</v>
      </c>
      <c r="AT126" s="231" t="s">
        <v>81</v>
      </c>
      <c r="AU126" s="231" t="s">
        <v>14</v>
      </c>
      <c r="AY126" s="230" t="s">
        <v>130</v>
      </c>
      <c r="BK126" s="232">
        <f>BK127</f>
        <v>0</v>
      </c>
    </row>
    <row r="127" s="2" customFormat="1" ht="16.5" customHeight="1">
      <c r="A127" s="38"/>
      <c r="B127" s="39"/>
      <c r="C127" s="235" t="s">
        <v>144</v>
      </c>
      <c r="D127" s="235" t="s">
        <v>132</v>
      </c>
      <c r="E127" s="236" t="s">
        <v>522</v>
      </c>
      <c r="F127" s="237" t="s">
        <v>521</v>
      </c>
      <c r="G127" s="238" t="s">
        <v>516</v>
      </c>
      <c r="H127" s="239">
        <v>1</v>
      </c>
      <c r="I127" s="240"/>
      <c r="J127" s="241">
        <f>ROUND(I127*H127,2)</f>
        <v>0</v>
      </c>
      <c r="K127" s="237" t="s">
        <v>136</v>
      </c>
      <c r="L127" s="44"/>
      <c r="M127" s="294" t="s">
        <v>1</v>
      </c>
      <c r="N127" s="295" t="s">
        <v>47</v>
      </c>
      <c r="O127" s="296"/>
      <c r="P127" s="297">
        <f>O127*H127</f>
        <v>0</v>
      </c>
      <c r="Q127" s="297">
        <v>0</v>
      </c>
      <c r="R127" s="297">
        <f>Q127*H127</f>
        <v>0</v>
      </c>
      <c r="S127" s="297">
        <v>0</v>
      </c>
      <c r="T127" s="29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137</v>
      </c>
      <c r="AT127" s="246" t="s">
        <v>132</v>
      </c>
      <c r="AU127" s="246" t="s">
        <v>91</v>
      </c>
      <c r="AY127" s="17" t="s">
        <v>130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14</v>
      </c>
      <c r="BK127" s="247">
        <f>ROUND(I127*H127,2)</f>
        <v>0</v>
      </c>
      <c r="BL127" s="17" t="s">
        <v>137</v>
      </c>
      <c r="BM127" s="246" t="s">
        <v>147</v>
      </c>
    </row>
    <row r="128" s="2" customFormat="1" ht="6.96" customHeight="1">
      <c r="A128" s="38"/>
      <c r="B128" s="66"/>
      <c r="C128" s="67"/>
      <c r="D128" s="67"/>
      <c r="E128" s="67"/>
      <c r="F128" s="67"/>
      <c r="G128" s="67"/>
      <c r="H128" s="67"/>
      <c r="I128" s="18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sheet="1" autoFilter="0" formatColumns="0" formatRows="0" objects="1" scenarios="1" spinCount="100000" saltValue="dfNGLnLmTQeMnq72rI0kIJ1+25Khfh3rRZtRtcDcUtIT/lOeqqGcxXU7i+yGzWVtIAoRXAdBibMY2ubO8vSeqA==" hashValue="SJS18HyF4GhczaA6vEuwykVBJd5W6rw8L1ZOGWOum7Z9Q6pApIbSYha9wG8eXnNGSWpOzG8rQ0yYsWANVrWJRQ==" algorithmName="SHA-512" password="CC35"/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91</v>
      </c>
    </row>
    <row r="4" s="1" customFormat="1" ht="24.96" customHeight="1">
      <c r="B4" s="20"/>
      <c r="D4" s="140" t="s">
        <v>98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23.25" customHeight="1">
      <c r="B7" s="20"/>
      <c r="E7" s="143" t="str">
        <f>'Rekapitulace stavby'!K6</f>
        <v>Jana Želivského, 1. etp. Sjízdnost komunikace, č. akce 1000039-1_editovatelne 29.6.2020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523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101</v>
      </c>
      <c r="G12" s="38"/>
      <c r="H12" s="38"/>
      <c r="I12" s="147" t="s">
        <v>22</v>
      </c>
      <c r="J12" s="148" t="str">
        <f>'Rekapitulace stavby'!AN8</f>
        <v>14. 6. 2020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03447286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IF('Rekapitulace stavby'!E11="","",'Rekapitulace stavby'!E11)</f>
        <v>Technická správa komunikací hl. m. Prahy a.s.</v>
      </c>
      <c r="F15" s="38"/>
      <c r="G15" s="38"/>
      <c r="H15" s="38"/>
      <c r="I15" s="147" t="s">
        <v>28</v>
      </c>
      <c r="J15" s="146" t="str">
        <f>IF('Rekapitulace stavby'!AN11="","",'Rekapitulace stavby'!AN11)</f>
        <v>CZ03447286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>48592722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IF('Rekapitulace stavby'!E17="","",'Rekapitulace stavby'!E17)</f>
        <v>DIPRO, spol s r.o.</v>
      </c>
      <c r="F21" s="38"/>
      <c r="G21" s="38"/>
      <c r="H21" s="38"/>
      <c r="I21" s="147" t="s">
        <v>28</v>
      </c>
      <c r="J21" s="146" t="str">
        <f>IF('Rekapitulace stavby'!AN17="","",'Rekapitulace stavby'!AN17)</f>
        <v>CZ48592722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>05733171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IF('Rekapitulace stavby'!E20="","",'Rekapitulace stavby'!E20)</f>
        <v>TMI Building s.r.o.</v>
      </c>
      <c r="F24" s="38"/>
      <c r="G24" s="38"/>
      <c r="H24" s="38"/>
      <c r="I24" s="147" t="s">
        <v>28</v>
      </c>
      <c r="J24" s="146" t="str">
        <f>IF('Rekapitulace stavby'!AN20="","",'Rekapitulace stavby'!AN20)</f>
        <v>CZ05733171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41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42</v>
      </c>
      <c r="E30" s="38"/>
      <c r="F30" s="38"/>
      <c r="G30" s="38"/>
      <c r="H30" s="38"/>
      <c r="I30" s="144"/>
      <c r="J30" s="157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44</v>
      </c>
      <c r="G32" s="38"/>
      <c r="H32" s="38"/>
      <c r="I32" s="159" t="s">
        <v>43</v>
      </c>
      <c r="J32" s="158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46</v>
      </c>
      <c r="E33" s="142" t="s">
        <v>47</v>
      </c>
      <c r="F33" s="161">
        <f>ROUND((SUM(BE120:BE137)),  2)</f>
        <v>0</v>
      </c>
      <c r="G33" s="38"/>
      <c r="H33" s="38"/>
      <c r="I33" s="162">
        <v>0.20999999999999999</v>
      </c>
      <c r="J33" s="161">
        <f>ROUND(((SUM(BE120:BE137))*I33),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48</v>
      </c>
      <c r="F34" s="161">
        <f>ROUND((SUM(BF120:BF137)),  2)</f>
        <v>0</v>
      </c>
      <c r="G34" s="38"/>
      <c r="H34" s="38"/>
      <c r="I34" s="162">
        <v>0.14999999999999999</v>
      </c>
      <c r="J34" s="161">
        <f>ROUND(((SUM(BF120:BF137))*I34),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49</v>
      </c>
      <c r="F35" s="161">
        <f>ROUND((SUM(BG120:BG137)),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50</v>
      </c>
      <c r="F36" s="161">
        <f>ROUND((SUM(BH120:BH137)),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51</v>
      </c>
      <c r="F37" s="161">
        <f>ROUND((SUM(BI120:BI137)),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52</v>
      </c>
      <c r="E39" s="165"/>
      <c r="F39" s="165"/>
      <c r="G39" s="166" t="s">
        <v>53</v>
      </c>
      <c r="H39" s="167" t="s">
        <v>54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55</v>
      </c>
      <c r="E50" s="172"/>
      <c r="F50" s="172"/>
      <c r="G50" s="171" t="s">
        <v>56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57</v>
      </c>
      <c r="E61" s="175"/>
      <c r="F61" s="176" t="s">
        <v>58</v>
      </c>
      <c r="G61" s="174" t="s">
        <v>57</v>
      </c>
      <c r="H61" s="175"/>
      <c r="I61" s="177"/>
      <c r="J61" s="178" t="s">
        <v>58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59</v>
      </c>
      <c r="E65" s="179"/>
      <c r="F65" s="179"/>
      <c r="G65" s="171" t="s">
        <v>60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57</v>
      </c>
      <c r="E76" s="175"/>
      <c r="F76" s="176" t="s">
        <v>58</v>
      </c>
      <c r="G76" s="174" t="s">
        <v>57</v>
      </c>
      <c r="H76" s="175"/>
      <c r="I76" s="177"/>
      <c r="J76" s="178" t="s">
        <v>58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87" t="str">
        <f>E7</f>
        <v>Jana Želivského, 1. etp. Sjízdnost komunikace, č. akce 1000039-1_editovatelne 29.6.2020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ON - Ostatní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14. 6. 2020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Technická správa komunikací hl. m. Prahy a.s.</v>
      </c>
      <c r="G91" s="40"/>
      <c r="H91" s="40"/>
      <c r="I91" s="147" t="s">
        <v>32</v>
      </c>
      <c r="J91" s="36" t="str">
        <f>E21</f>
        <v>DIPRO, spol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103</v>
      </c>
      <c r="D94" s="189"/>
      <c r="E94" s="189"/>
      <c r="F94" s="189"/>
      <c r="G94" s="189"/>
      <c r="H94" s="189"/>
      <c r="I94" s="190"/>
      <c r="J94" s="191" t="s">
        <v>104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105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="9" customFormat="1" ht="24.96" customHeight="1">
      <c r="A97" s="9"/>
      <c r="B97" s="193"/>
      <c r="C97" s="194"/>
      <c r="D97" s="195" t="s">
        <v>508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524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525</v>
      </c>
      <c r="E99" s="203"/>
      <c r="F99" s="203"/>
      <c r="G99" s="203"/>
      <c r="H99" s="203"/>
      <c r="I99" s="204"/>
      <c r="J99" s="205">
        <f>J129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526</v>
      </c>
      <c r="E100" s="203"/>
      <c r="F100" s="203"/>
      <c r="G100" s="203"/>
      <c r="H100" s="203"/>
      <c r="I100" s="204"/>
      <c r="J100" s="205">
        <f>J131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115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3.25" customHeight="1">
      <c r="A110" s="38"/>
      <c r="B110" s="39"/>
      <c r="C110" s="40"/>
      <c r="D110" s="40"/>
      <c r="E110" s="187" t="str">
        <f>E7</f>
        <v>Jana Želivského, 1. etp. Sjízdnost komunikace, č. akce 1000039-1_editovatelne 29.6.2020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99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ON - Ostatní náklady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147" t="s">
        <v>22</v>
      </c>
      <c r="J114" s="79" t="str">
        <f>IF(J12="","",J12)</f>
        <v>14. 6. 2020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Technická správa komunikací hl. m. Prahy a.s.</v>
      </c>
      <c r="G116" s="40"/>
      <c r="H116" s="40"/>
      <c r="I116" s="147" t="s">
        <v>32</v>
      </c>
      <c r="J116" s="36" t="str">
        <f>E21</f>
        <v>DIPRO, spol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147" t="s">
        <v>37</v>
      </c>
      <c r="J117" s="36" t="str">
        <f>E24</f>
        <v>TMI Building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207"/>
      <c r="B119" s="208"/>
      <c r="C119" s="209" t="s">
        <v>116</v>
      </c>
      <c r="D119" s="210" t="s">
        <v>67</v>
      </c>
      <c r="E119" s="210" t="s">
        <v>63</v>
      </c>
      <c r="F119" s="210" t="s">
        <v>64</v>
      </c>
      <c r="G119" s="210" t="s">
        <v>117</v>
      </c>
      <c r="H119" s="210" t="s">
        <v>118</v>
      </c>
      <c r="I119" s="211" t="s">
        <v>119</v>
      </c>
      <c r="J119" s="210" t="s">
        <v>104</v>
      </c>
      <c r="K119" s="212" t="s">
        <v>120</v>
      </c>
      <c r="L119" s="213"/>
      <c r="M119" s="100" t="s">
        <v>1</v>
      </c>
      <c r="N119" s="101" t="s">
        <v>46</v>
      </c>
      <c r="O119" s="101" t="s">
        <v>121</v>
      </c>
      <c r="P119" s="101" t="s">
        <v>122</v>
      </c>
      <c r="Q119" s="101" t="s">
        <v>123</v>
      </c>
      <c r="R119" s="101" t="s">
        <v>124</v>
      </c>
      <c r="S119" s="101" t="s">
        <v>125</v>
      </c>
      <c r="T119" s="102" t="s">
        <v>126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8"/>
      <c r="B120" s="39"/>
      <c r="C120" s="107" t="s">
        <v>127</v>
      </c>
      <c r="D120" s="40"/>
      <c r="E120" s="40"/>
      <c r="F120" s="40"/>
      <c r="G120" s="40"/>
      <c r="H120" s="40"/>
      <c r="I120" s="144"/>
      <c r="J120" s="214">
        <f>BK120</f>
        <v>0</v>
      </c>
      <c r="K120" s="40"/>
      <c r="L120" s="44"/>
      <c r="M120" s="103"/>
      <c r="N120" s="215"/>
      <c r="O120" s="104"/>
      <c r="P120" s="216">
        <f>P121</f>
        <v>0</v>
      </c>
      <c r="Q120" s="104"/>
      <c r="R120" s="216">
        <f>R121</f>
        <v>0</v>
      </c>
      <c r="S120" s="104"/>
      <c r="T120" s="217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81</v>
      </c>
      <c r="AU120" s="17" t="s">
        <v>106</v>
      </c>
      <c r="BK120" s="218">
        <f>BK121</f>
        <v>0</v>
      </c>
    </row>
    <row r="121" s="12" customFormat="1" ht="25.92" customHeight="1">
      <c r="A121" s="12"/>
      <c r="B121" s="219"/>
      <c r="C121" s="220"/>
      <c r="D121" s="221" t="s">
        <v>81</v>
      </c>
      <c r="E121" s="222" t="s">
        <v>92</v>
      </c>
      <c r="F121" s="222" t="s">
        <v>512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P122+P129+P131</f>
        <v>0</v>
      </c>
      <c r="Q121" s="227"/>
      <c r="R121" s="228">
        <f>R122+R129+R131</f>
        <v>0</v>
      </c>
      <c r="S121" s="227"/>
      <c r="T121" s="229">
        <f>T122+T129+T131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152</v>
      </c>
      <c r="AT121" s="231" t="s">
        <v>81</v>
      </c>
      <c r="AU121" s="231" t="s">
        <v>82</v>
      </c>
      <c r="AY121" s="230" t="s">
        <v>130</v>
      </c>
      <c r="BK121" s="232">
        <f>BK122+BK129+BK131</f>
        <v>0</v>
      </c>
    </row>
    <row r="122" s="12" customFormat="1" ht="22.8" customHeight="1">
      <c r="A122" s="12"/>
      <c r="B122" s="219"/>
      <c r="C122" s="220"/>
      <c r="D122" s="221" t="s">
        <v>81</v>
      </c>
      <c r="E122" s="233" t="s">
        <v>527</v>
      </c>
      <c r="F122" s="233" t="s">
        <v>528</v>
      </c>
      <c r="G122" s="220"/>
      <c r="H122" s="220"/>
      <c r="I122" s="223"/>
      <c r="J122" s="234">
        <f>BK122</f>
        <v>0</v>
      </c>
      <c r="K122" s="220"/>
      <c r="L122" s="225"/>
      <c r="M122" s="226"/>
      <c r="N122" s="227"/>
      <c r="O122" s="227"/>
      <c r="P122" s="228">
        <f>SUM(P123:P128)</f>
        <v>0</v>
      </c>
      <c r="Q122" s="227"/>
      <c r="R122" s="228">
        <f>SUM(R123:R128)</f>
        <v>0</v>
      </c>
      <c r="S122" s="227"/>
      <c r="T122" s="229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152</v>
      </c>
      <c r="AT122" s="231" t="s">
        <v>81</v>
      </c>
      <c r="AU122" s="231" t="s">
        <v>14</v>
      </c>
      <c r="AY122" s="230" t="s">
        <v>130</v>
      </c>
      <c r="BK122" s="232">
        <f>SUM(BK123:BK128)</f>
        <v>0</v>
      </c>
    </row>
    <row r="123" s="2" customFormat="1" ht="21.75" customHeight="1">
      <c r="A123" s="38"/>
      <c r="B123" s="39"/>
      <c r="C123" s="235" t="s">
        <v>14</v>
      </c>
      <c r="D123" s="235" t="s">
        <v>132</v>
      </c>
      <c r="E123" s="236" t="s">
        <v>529</v>
      </c>
      <c r="F123" s="237" t="s">
        <v>530</v>
      </c>
      <c r="G123" s="238" t="s">
        <v>516</v>
      </c>
      <c r="H123" s="239">
        <v>1</v>
      </c>
      <c r="I123" s="240"/>
      <c r="J123" s="241">
        <f>ROUND(I123*H123,2)</f>
        <v>0</v>
      </c>
      <c r="K123" s="237" t="s">
        <v>1</v>
      </c>
      <c r="L123" s="44"/>
      <c r="M123" s="242" t="s">
        <v>1</v>
      </c>
      <c r="N123" s="243" t="s">
        <v>47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137</v>
      </c>
      <c r="AT123" s="246" t="s">
        <v>132</v>
      </c>
      <c r="AU123" s="246" t="s">
        <v>91</v>
      </c>
      <c r="AY123" s="17" t="s">
        <v>130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14</v>
      </c>
      <c r="BK123" s="247">
        <f>ROUND(I123*H123,2)</f>
        <v>0</v>
      </c>
      <c r="BL123" s="17" t="s">
        <v>137</v>
      </c>
      <c r="BM123" s="246" t="s">
        <v>91</v>
      </c>
    </row>
    <row r="124" s="2" customFormat="1" ht="16.5" customHeight="1">
      <c r="A124" s="38"/>
      <c r="B124" s="39"/>
      <c r="C124" s="235" t="s">
        <v>91</v>
      </c>
      <c r="D124" s="235" t="s">
        <v>132</v>
      </c>
      <c r="E124" s="236" t="s">
        <v>531</v>
      </c>
      <c r="F124" s="237" t="s">
        <v>532</v>
      </c>
      <c r="G124" s="238" t="s">
        <v>516</v>
      </c>
      <c r="H124" s="239">
        <v>1</v>
      </c>
      <c r="I124" s="240"/>
      <c r="J124" s="241">
        <f>ROUND(I124*H124,2)</f>
        <v>0</v>
      </c>
      <c r="K124" s="237" t="s">
        <v>136</v>
      </c>
      <c r="L124" s="44"/>
      <c r="M124" s="242" t="s">
        <v>1</v>
      </c>
      <c r="N124" s="243" t="s">
        <v>47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137</v>
      </c>
      <c r="AT124" s="246" t="s">
        <v>132</v>
      </c>
      <c r="AU124" s="246" t="s">
        <v>91</v>
      </c>
      <c r="AY124" s="17" t="s">
        <v>130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14</v>
      </c>
      <c r="BK124" s="247">
        <f>ROUND(I124*H124,2)</f>
        <v>0</v>
      </c>
      <c r="BL124" s="17" t="s">
        <v>137</v>
      </c>
      <c r="BM124" s="246" t="s">
        <v>137</v>
      </c>
    </row>
    <row r="125" s="2" customFormat="1" ht="16.5" customHeight="1">
      <c r="A125" s="38"/>
      <c r="B125" s="39"/>
      <c r="C125" s="235" t="s">
        <v>144</v>
      </c>
      <c r="D125" s="235" t="s">
        <v>132</v>
      </c>
      <c r="E125" s="236" t="s">
        <v>533</v>
      </c>
      <c r="F125" s="237" t="s">
        <v>534</v>
      </c>
      <c r="G125" s="238" t="s">
        <v>516</v>
      </c>
      <c r="H125" s="239">
        <v>1</v>
      </c>
      <c r="I125" s="240"/>
      <c r="J125" s="241">
        <f>ROUND(I125*H125,2)</f>
        <v>0</v>
      </c>
      <c r="K125" s="237" t="s">
        <v>136</v>
      </c>
      <c r="L125" s="44"/>
      <c r="M125" s="242" t="s">
        <v>1</v>
      </c>
      <c r="N125" s="243" t="s">
        <v>47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137</v>
      </c>
      <c r="AT125" s="246" t="s">
        <v>132</v>
      </c>
      <c r="AU125" s="246" t="s">
        <v>91</v>
      </c>
      <c r="AY125" s="17" t="s">
        <v>130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14</v>
      </c>
      <c r="BK125" s="247">
        <f>ROUND(I125*H125,2)</f>
        <v>0</v>
      </c>
      <c r="BL125" s="17" t="s">
        <v>137</v>
      </c>
      <c r="BM125" s="246" t="s">
        <v>147</v>
      </c>
    </row>
    <row r="126" s="2" customFormat="1" ht="16.5" customHeight="1">
      <c r="A126" s="38"/>
      <c r="B126" s="39"/>
      <c r="C126" s="235" t="s">
        <v>137</v>
      </c>
      <c r="D126" s="235" t="s">
        <v>132</v>
      </c>
      <c r="E126" s="236" t="s">
        <v>535</v>
      </c>
      <c r="F126" s="237" t="s">
        <v>536</v>
      </c>
      <c r="G126" s="238" t="s">
        <v>516</v>
      </c>
      <c r="H126" s="239">
        <v>1</v>
      </c>
      <c r="I126" s="240"/>
      <c r="J126" s="241">
        <f>ROUND(I126*H126,2)</f>
        <v>0</v>
      </c>
      <c r="K126" s="237" t="s">
        <v>136</v>
      </c>
      <c r="L126" s="44"/>
      <c r="M126" s="242" t="s">
        <v>1</v>
      </c>
      <c r="N126" s="243" t="s">
        <v>47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137</v>
      </c>
      <c r="AT126" s="246" t="s">
        <v>132</v>
      </c>
      <c r="AU126" s="246" t="s">
        <v>91</v>
      </c>
      <c r="AY126" s="17" t="s">
        <v>130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14</v>
      </c>
      <c r="BK126" s="247">
        <f>ROUND(I126*H126,2)</f>
        <v>0</v>
      </c>
      <c r="BL126" s="17" t="s">
        <v>137</v>
      </c>
      <c r="BM126" s="246" t="s">
        <v>150</v>
      </c>
    </row>
    <row r="127" s="2" customFormat="1" ht="16.5" customHeight="1">
      <c r="A127" s="38"/>
      <c r="B127" s="39"/>
      <c r="C127" s="235" t="s">
        <v>152</v>
      </c>
      <c r="D127" s="235" t="s">
        <v>132</v>
      </c>
      <c r="E127" s="236" t="s">
        <v>537</v>
      </c>
      <c r="F127" s="237" t="s">
        <v>538</v>
      </c>
      <c r="G127" s="238" t="s">
        <v>516</v>
      </c>
      <c r="H127" s="239">
        <v>1</v>
      </c>
      <c r="I127" s="240"/>
      <c r="J127" s="241">
        <f>ROUND(I127*H127,2)</f>
        <v>0</v>
      </c>
      <c r="K127" s="237" t="s">
        <v>136</v>
      </c>
      <c r="L127" s="44"/>
      <c r="M127" s="242" t="s">
        <v>1</v>
      </c>
      <c r="N127" s="243" t="s">
        <v>47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137</v>
      </c>
      <c r="AT127" s="246" t="s">
        <v>132</v>
      </c>
      <c r="AU127" s="246" t="s">
        <v>91</v>
      </c>
      <c r="AY127" s="17" t="s">
        <v>130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14</v>
      </c>
      <c r="BK127" s="247">
        <f>ROUND(I127*H127,2)</f>
        <v>0</v>
      </c>
      <c r="BL127" s="17" t="s">
        <v>137</v>
      </c>
      <c r="BM127" s="246" t="s">
        <v>155</v>
      </c>
    </row>
    <row r="128" s="2" customFormat="1" ht="16.5" customHeight="1">
      <c r="A128" s="38"/>
      <c r="B128" s="39"/>
      <c r="C128" s="235" t="s">
        <v>147</v>
      </c>
      <c r="D128" s="235" t="s">
        <v>132</v>
      </c>
      <c r="E128" s="236" t="s">
        <v>539</v>
      </c>
      <c r="F128" s="237" t="s">
        <v>540</v>
      </c>
      <c r="G128" s="238" t="s">
        <v>516</v>
      </c>
      <c r="H128" s="239">
        <v>1</v>
      </c>
      <c r="I128" s="240"/>
      <c r="J128" s="241">
        <f>ROUND(I128*H128,2)</f>
        <v>0</v>
      </c>
      <c r="K128" s="237" t="s">
        <v>136</v>
      </c>
      <c r="L128" s="44"/>
      <c r="M128" s="242" t="s">
        <v>1</v>
      </c>
      <c r="N128" s="243" t="s">
        <v>47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137</v>
      </c>
      <c r="AT128" s="246" t="s">
        <v>132</v>
      </c>
      <c r="AU128" s="246" t="s">
        <v>91</v>
      </c>
      <c r="AY128" s="17" t="s">
        <v>130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14</v>
      </c>
      <c r="BK128" s="247">
        <f>ROUND(I128*H128,2)</f>
        <v>0</v>
      </c>
      <c r="BL128" s="17" t="s">
        <v>137</v>
      </c>
      <c r="BM128" s="246" t="s">
        <v>158</v>
      </c>
    </row>
    <row r="129" s="12" customFormat="1" ht="22.8" customHeight="1">
      <c r="A129" s="12"/>
      <c r="B129" s="219"/>
      <c r="C129" s="220"/>
      <c r="D129" s="221" t="s">
        <v>81</v>
      </c>
      <c r="E129" s="233" t="s">
        <v>541</v>
      </c>
      <c r="F129" s="233" t="s">
        <v>542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P130</f>
        <v>0</v>
      </c>
      <c r="Q129" s="227"/>
      <c r="R129" s="228">
        <f>R130</f>
        <v>0</v>
      </c>
      <c r="S129" s="227"/>
      <c r="T129" s="229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152</v>
      </c>
      <c r="AT129" s="231" t="s">
        <v>81</v>
      </c>
      <c r="AU129" s="231" t="s">
        <v>14</v>
      </c>
      <c r="AY129" s="230" t="s">
        <v>130</v>
      </c>
      <c r="BK129" s="232">
        <f>BK130</f>
        <v>0</v>
      </c>
    </row>
    <row r="130" s="2" customFormat="1" ht="16.5" customHeight="1">
      <c r="A130" s="38"/>
      <c r="B130" s="39"/>
      <c r="C130" s="235" t="s">
        <v>160</v>
      </c>
      <c r="D130" s="235" t="s">
        <v>132</v>
      </c>
      <c r="E130" s="236" t="s">
        <v>543</v>
      </c>
      <c r="F130" s="237" t="s">
        <v>544</v>
      </c>
      <c r="G130" s="238" t="s">
        <v>516</v>
      </c>
      <c r="H130" s="239">
        <v>1</v>
      </c>
      <c r="I130" s="240"/>
      <c r="J130" s="241">
        <f>ROUND(I130*H130,2)</f>
        <v>0</v>
      </c>
      <c r="K130" s="237" t="s">
        <v>136</v>
      </c>
      <c r="L130" s="44"/>
      <c r="M130" s="242" t="s">
        <v>1</v>
      </c>
      <c r="N130" s="243" t="s">
        <v>47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137</v>
      </c>
      <c r="AT130" s="246" t="s">
        <v>132</v>
      </c>
      <c r="AU130" s="246" t="s">
        <v>91</v>
      </c>
      <c r="AY130" s="17" t="s">
        <v>130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14</v>
      </c>
      <c r="BK130" s="247">
        <f>ROUND(I130*H130,2)</f>
        <v>0</v>
      </c>
      <c r="BL130" s="17" t="s">
        <v>137</v>
      </c>
      <c r="BM130" s="246" t="s">
        <v>164</v>
      </c>
    </row>
    <row r="131" s="12" customFormat="1" ht="22.8" customHeight="1">
      <c r="A131" s="12"/>
      <c r="B131" s="219"/>
      <c r="C131" s="220"/>
      <c r="D131" s="221" t="s">
        <v>81</v>
      </c>
      <c r="E131" s="233" t="s">
        <v>520</v>
      </c>
      <c r="F131" s="233" t="s">
        <v>1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SUM(P132:P137)</f>
        <v>0</v>
      </c>
      <c r="Q131" s="227"/>
      <c r="R131" s="228">
        <f>SUM(R132:R137)</f>
        <v>0</v>
      </c>
      <c r="S131" s="227"/>
      <c r="T131" s="229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152</v>
      </c>
      <c r="AT131" s="231" t="s">
        <v>81</v>
      </c>
      <c r="AU131" s="231" t="s">
        <v>14</v>
      </c>
      <c r="AY131" s="230" t="s">
        <v>130</v>
      </c>
      <c r="BK131" s="232">
        <f>SUM(BK132:BK137)</f>
        <v>0</v>
      </c>
    </row>
    <row r="132" s="2" customFormat="1" ht="16.5" customHeight="1">
      <c r="A132" s="38"/>
      <c r="B132" s="39"/>
      <c r="C132" s="235" t="s">
        <v>150</v>
      </c>
      <c r="D132" s="235" t="s">
        <v>132</v>
      </c>
      <c r="E132" s="236" t="s">
        <v>545</v>
      </c>
      <c r="F132" s="237" t="s">
        <v>546</v>
      </c>
      <c r="G132" s="238" t="s">
        <v>516</v>
      </c>
      <c r="H132" s="239">
        <v>1</v>
      </c>
      <c r="I132" s="240"/>
      <c r="J132" s="241">
        <f>ROUND(I132*H132,2)</f>
        <v>0</v>
      </c>
      <c r="K132" s="237" t="s">
        <v>136</v>
      </c>
      <c r="L132" s="44"/>
      <c r="M132" s="242" t="s">
        <v>1</v>
      </c>
      <c r="N132" s="243" t="s">
        <v>47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137</v>
      </c>
      <c r="AT132" s="246" t="s">
        <v>132</v>
      </c>
      <c r="AU132" s="246" t="s">
        <v>91</v>
      </c>
      <c r="AY132" s="17" t="s">
        <v>130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14</v>
      </c>
      <c r="BK132" s="247">
        <f>ROUND(I132*H132,2)</f>
        <v>0</v>
      </c>
      <c r="BL132" s="17" t="s">
        <v>137</v>
      </c>
      <c r="BM132" s="246" t="s">
        <v>547</v>
      </c>
    </row>
    <row r="133" s="2" customFormat="1" ht="16.5" customHeight="1">
      <c r="A133" s="38"/>
      <c r="B133" s="39"/>
      <c r="C133" s="235" t="s">
        <v>171</v>
      </c>
      <c r="D133" s="235" t="s">
        <v>132</v>
      </c>
      <c r="E133" s="236" t="s">
        <v>548</v>
      </c>
      <c r="F133" s="237" t="s">
        <v>549</v>
      </c>
      <c r="G133" s="238" t="s">
        <v>516</v>
      </c>
      <c r="H133" s="239">
        <v>1</v>
      </c>
      <c r="I133" s="240"/>
      <c r="J133" s="241">
        <f>ROUND(I133*H133,2)</f>
        <v>0</v>
      </c>
      <c r="K133" s="237" t="s">
        <v>136</v>
      </c>
      <c r="L133" s="44"/>
      <c r="M133" s="242" t="s">
        <v>1</v>
      </c>
      <c r="N133" s="243" t="s">
        <v>47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550</v>
      </c>
      <c r="AT133" s="246" t="s">
        <v>132</v>
      </c>
      <c r="AU133" s="246" t="s">
        <v>91</v>
      </c>
      <c r="AY133" s="17" t="s">
        <v>130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14</v>
      </c>
      <c r="BK133" s="247">
        <f>ROUND(I133*H133,2)</f>
        <v>0</v>
      </c>
      <c r="BL133" s="17" t="s">
        <v>550</v>
      </c>
      <c r="BM133" s="246" t="s">
        <v>551</v>
      </c>
    </row>
    <row r="134" s="2" customFormat="1" ht="16.5" customHeight="1">
      <c r="A134" s="38"/>
      <c r="B134" s="39"/>
      <c r="C134" s="235" t="s">
        <v>155</v>
      </c>
      <c r="D134" s="235" t="s">
        <v>132</v>
      </c>
      <c r="E134" s="236" t="s">
        <v>552</v>
      </c>
      <c r="F134" s="237" t="s">
        <v>553</v>
      </c>
      <c r="G134" s="238" t="s">
        <v>516</v>
      </c>
      <c r="H134" s="239">
        <v>1</v>
      </c>
      <c r="I134" s="240"/>
      <c r="J134" s="241">
        <f>ROUND(I134*H134,2)</f>
        <v>0</v>
      </c>
      <c r="K134" s="237" t="s">
        <v>136</v>
      </c>
      <c r="L134" s="44"/>
      <c r="M134" s="242" t="s">
        <v>1</v>
      </c>
      <c r="N134" s="243" t="s">
        <v>47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137</v>
      </c>
      <c r="AT134" s="246" t="s">
        <v>132</v>
      </c>
      <c r="AU134" s="246" t="s">
        <v>91</v>
      </c>
      <c r="AY134" s="17" t="s">
        <v>130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14</v>
      </c>
      <c r="BK134" s="247">
        <f>ROUND(I134*H134,2)</f>
        <v>0</v>
      </c>
      <c r="BL134" s="17" t="s">
        <v>137</v>
      </c>
      <c r="BM134" s="246" t="s">
        <v>554</v>
      </c>
    </row>
    <row r="135" s="2" customFormat="1" ht="16.5" customHeight="1">
      <c r="A135" s="38"/>
      <c r="B135" s="39"/>
      <c r="C135" s="235" t="s">
        <v>178</v>
      </c>
      <c r="D135" s="235" t="s">
        <v>132</v>
      </c>
      <c r="E135" s="236" t="s">
        <v>555</v>
      </c>
      <c r="F135" s="237" t="s">
        <v>556</v>
      </c>
      <c r="G135" s="238" t="s">
        <v>516</v>
      </c>
      <c r="H135" s="239">
        <v>1</v>
      </c>
      <c r="I135" s="240"/>
      <c r="J135" s="241">
        <f>ROUND(I135*H135,2)</f>
        <v>0</v>
      </c>
      <c r="K135" s="237" t="s">
        <v>136</v>
      </c>
      <c r="L135" s="44"/>
      <c r="M135" s="242" t="s">
        <v>1</v>
      </c>
      <c r="N135" s="243" t="s">
        <v>47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137</v>
      </c>
      <c r="AT135" s="246" t="s">
        <v>132</v>
      </c>
      <c r="AU135" s="246" t="s">
        <v>91</v>
      </c>
      <c r="AY135" s="17" t="s">
        <v>130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14</v>
      </c>
      <c r="BK135" s="247">
        <f>ROUND(I135*H135,2)</f>
        <v>0</v>
      </c>
      <c r="BL135" s="17" t="s">
        <v>137</v>
      </c>
      <c r="BM135" s="246" t="s">
        <v>557</v>
      </c>
    </row>
    <row r="136" s="2" customFormat="1" ht="16.5" customHeight="1">
      <c r="A136" s="38"/>
      <c r="B136" s="39"/>
      <c r="C136" s="235" t="s">
        <v>158</v>
      </c>
      <c r="D136" s="235" t="s">
        <v>132</v>
      </c>
      <c r="E136" s="236" t="s">
        <v>558</v>
      </c>
      <c r="F136" s="237" t="s">
        <v>559</v>
      </c>
      <c r="G136" s="238" t="s">
        <v>516</v>
      </c>
      <c r="H136" s="239">
        <v>1</v>
      </c>
      <c r="I136" s="240"/>
      <c r="J136" s="241">
        <f>ROUND(I136*H136,2)</f>
        <v>0</v>
      </c>
      <c r="K136" s="237" t="s">
        <v>1</v>
      </c>
      <c r="L136" s="44"/>
      <c r="M136" s="242" t="s">
        <v>1</v>
      </c>
      <c r="N136" s="243" t="s">
        <v>47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137</v>
      </c>
      <c r="AT136" s="246" t="s">
        <v>132</v>
      </c>
      <c r="AU136" s="246" t="s">
        <v>91</v>
      </c>
      <c r="AY136" s="17" t="s">
        <v>130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14</v>
      </c>
      <c r="BK136" s="247">
        <f>ROUND(I136*H136,2)</f>
        <v>0</v>
      </c>
      <c r="BL136" s="17" t="s">
        <v>137</v>
      </c>
      <c r="BM136" s="246" t="s">
        <v>560</v>
      </c>
    </row>
    <row r="137" s="2" customFormat="1" ht="16.5" customHeight="1">
      <c r="A137" s="38"/>
      <c r="B137" s="39"/>
      <c r="C137" s="235" t="s">
        <v>185</v>
      </c>
      <c r="D137" s="235" t="s">
        <v>132</v>
      </c>
      <c r="E137" s="236" t="s">
        <v>561</v>
      </c>
      <c r="F137" s="237" t="s">
        <v>562</v>
      </c>
      <c r="G137" s="238" t="s">
        <v>563</v>
      </c>
      <c r="H137" s="239">
        <v>2</v>
      </c>
      <c r="I137" s="240"/>
      <c r="J137" s="241">
        <f>ROUND(I137*H137,2)</f>
        <v>0</v>
      </c>
      <c r="K137" s="237" t="s">
        <v>1</v>
      </c>
      <c r="L137" s="44"/>
      <c r="M137" s="294" t="s">
        <v>1</v>
      </c>
      <c r="N137" s="295" t="s">
        <v>47</v>
      </c>
      <c r="O137" s="296"/>
      <c r="P137" s="297">
        <f>O137*H137</f>
        <v>0</v>
      </c>
      <c r="Q137" s="297">
        <v>0</v>
      </c>
      <c r="R137" s="297">
        <f>Q137*H137</f>
        <v>0</v>
      </c>
      <c r="S137" s="297">
        <v>0</v>
      </c>
      <c r="T137" s="29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137</v>
      </c>
      <c r="AT137" s="246" t="s">
        <v>132</v>
      </c>
      <c r="AU137" s="246" t="s">
        <v>91</v>
      </c>
      <c r="AY137" s="17" t="s">
        <v>130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14</v>
      </c>
      <c r="BK137" s="247">
        <f>ROUND(I137*H137,2)</f>
        <v>0</v>
      </c>
      <c r="BL137" s="17" t="s">
        <v>137</v>
      </c>
      <c r="BM137" s="246" t="s">
        <v>564</v>
      </c>
    </row>
    <row r="138" s="2" customFormat="1" ht="6.96" customHeight="1">
      <c r="A138" s="38"/>
      <c r="B138" s="66"/>
      <c r="C138" s="67"/>
      <c r="D138" s="67"/>
      <c r="E138" s="67"/>
      <c r="F138" s="67"/>
      <c r="G138" s="67"/>
      <c r="H138" s="67"/>
      <c r="I138" s="183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sheet="1" autoFilter="0" formatColumns="0" formatRows="0" objects="1" scenarios="1" spinCount="100000" saltValue="q0fBTp5mKcjeLWROaS8b+eWWlHOknwj2pFErmKO6qntXOiMI6Y6qvaEkZF4Q6TnBbhBinTMPLU9optGq1fYERA==" hashValue="of9HS14UoFWPVgJoWIk/g/xK5lHLNgT1VkVSaHu47A6+FQLzfALcQS1sSU5Qx6QYVpr0ZrjPLzjdOcp1+PhJPw==" algorithmName="SHA-512" password="CC35"/>
  <autoFilter ref="C119:K13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NBDIP\dipro</dc:creator>
  <cp:lastModifiedBy>NBDIP\dipro</cp:lastModifiedBy>
  <dcterms:created xsi:type="dcterms:W3CDTF">2020-06-29T12:40:38Z</dcterms:created>
  <dcterms:modified xsi:type="dcterms:W3CDTF">2020-06-29T12:40:44Z</dcterms:modified>
</cp:coreProperties>
</file>